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<sst xmlns="http://schemas.openxmlformats.org/spreadsheetml/2006/main" count="170" uniqueCount="147">
  <si>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</si>
  <si>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</si>
  <si>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</si>
  <si>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</si>
  <si>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</si>
  <si>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</si>
  <si>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</si>
  <si>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</si>
  <si>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</si>
  <si>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</si>
  <si>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</si>
  <si>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</si>
  <si>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</si>
  <si>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</si>
  <si>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</si>
  <si>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</si>
  <si>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</si>
  <si>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</si>
  <si>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</si>
  <si>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</si>
  <si>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</si>
  <si>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</si>
  <si>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</si>
  <si>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</si>
  <si>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</si>
  <si>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</si>
  <si>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</si>
  <si>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</si>
  <si>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</si>
  <si>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</si>
  <si>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</si>
  <si>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</si>
  <si>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</si>
  <si>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</si>
  <si>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</si>
  <si>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</si>
  <si>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</si>
  <si>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</si>
  <si>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</si>
  <si>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</si>
  <si>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</si>
  <si>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</si>
  <si>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</si>
  <si>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</si>
  <si>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</si>
  <si>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</si>
  <si>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</si>
  <si>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</si>
  <si>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</si>
  <si>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</si>
  <si>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</si>
  <si>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</si>
  <si>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</si>
  <si>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</si>
  <si>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</si>
  <si>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</si>
  <si>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</si>
  <si>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</si>
  <si>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</si>
  <si>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</si>
  <si>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</si>
  <si>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</si>
  <si>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</si>
  <si>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</si>
  <si>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</si>
  <si>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</si>
  <si>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</si>
  <si>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</si>
  <si>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</si>
  <si>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</si>
  <si>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</si>
  <si>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</si>
  <si>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</si>
  <si>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</si>
  <si>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</si>
  <si>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</si>
  <si>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</si>
  <si>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</si>
  <si>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</si>
  <si>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</si>
  <si>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</si>
  <si>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</si>
  <si>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</si>
  <si>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</si>
  <si>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</si>
  <si>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</si>
  <si>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</si>
  <si>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</si>
  <si>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</si>
  <si>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</si>
  <si>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</si>
  <si>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</si>
  <si>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</si>
  <si>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</si>
  <si>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</si>
  <si>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</si>
  <si>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</si>
  <si>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</si>
  <si>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</si>
  <si>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</si>
  <si>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</si>
  <si>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</si>
  <si>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</si>
  <si>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</si>
  <si>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</si>
  <si>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</si>
  <si>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</si>
  <si>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</si>
  <si>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</si>
  <si>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</si>
  <si>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</si>
  <si>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</si>
  <si>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</si>
  <si>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</si>
  <si>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</si>
  <si>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</si>
  <si>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</si>
  <si>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</si>
  <si>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</si>
  <si>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</si>
  <si>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</si>
  <si>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</si>
  <si>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</si>
  <si>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</si>
  <si>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</si>
  <si>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</si>
  <si>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</si>
  <si>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</si>
  <si>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</si>
  <si>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</si>
  <si>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</si>
  <si>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</si>
  <si>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</si>
  <si>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</si>
  <si>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</si>
  <si>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</si>
  <si>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</si>
  <si>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</si>
  <si>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</si>
  <si>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Страховка</t>
  </si>
  <si>
    <t xml:space="preserve">прочистка канализации </t>
  </si>
  <si>
    <t>смена труб д 40 (8мп) п-д2</t>
  </si>
  <si>
    <t>смена вентиля д 20 (2шт) п-д2</t>
  </si>
  <si>
    <t>труба д 40</t>
  </si>
  <si>
    <t>8мп</t>
  </si>
  <si>
    <t>вентиль д20</t>
  </si>
  <si>
    <t>2шт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</si>
</sst>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12</v>
      </c>
      <c r="K1" t="s">
        <v>61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136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L7*126.87*1.202</f>
        <v>0</v>
      </c>
    </row>
    <row r="8" spans="1:13" ht="12.75">
      <c r="A8" t="s">
        <v>94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3.91</v>
      </c>
      <c r="M9" s="47">
        <f t="shared" si="0"/>
        <v>596.2661634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7">
        <f t="shared" si="0"/>
        <v>1192.5323268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7">
        <f t="shared" si="0"/>
        <v>596.2661634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7">
        <f t="shared" si="0"/>
        <v>2214.2671848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7">
        <f t="shared" si="0"/>
        <v>370.56950820000003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7">
        <f t="shared" si="0"/>
        <v>152.49774</v>
      </c>
    </row>
    <row r="20" spans="1:13" ht="12.75">
      <c r="A20" t="s">
        <v>131</v>
      </c>
      <c r="J20" s="20"/>
      <c r="K20" s="27" t="s">
        <v>52</v>
      </c>
      <c r="L20" s="28">
        <f>SUM(L6:L19)</f>
        <v>33.59</v>
      </c>
      <c r="M20" s="33">
        <f>SUM(M6:M19)</f>
        <v>5122.3990865999995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>
        <v>9.66</v>
      </c>
      <c r="M24" s="32">
        <f>L24*126.87*1.202*1.15</f>
        <v>1694.0973936599999</v>
      </c>
    </row>
    <row r="25" spans="1:13" ht="12.75">
      <c r="A25" t="s">
        <v>110</v>
      </c>
      <c r="J25" s="20">
        <v>2</v>
      </c>
      <c r="K25" s="20" t="s">
        <v>141</v>
      </c>
      <c r="L25" s="47">
        <f>0.08*121.4</f>
        <v>9.712000000000002</v>
      </c>
      <c r="M25" s="32">
        <f>L25*126.87*1.202*1.15</f>
        <v>1703.2167585120003</v>
      </c>
    </row>
    <row r="26" spans="1:13" ht="12.75">
      <c r="A26" t="s">
        <v>111</v>
      </c>
      <c r="J26" s="20">
        <v>3</v>
      </c>
      <c r="K26" s="20" t="s">
        <v>142</v>
      </c>
      <c r="L26" s="47">
        <v>1.62</v>
      </c>
      <c r="M26" s="32">
        <f>L26*126.87*1.202*1.15</f>
        <v>284.10328962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7"/>
      <c r="M27" s="32">
        <f aca="true" t="shared" si="1" ref="M27:M35">L27*126.87*1.202*1.15</f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7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20.992</v>
      </c>
      <c r="M36" s="33">
        <f>SUM(M24:M35)</f>
        <v>3681.417441792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120209.13-46.8</f>
        <v>120162.33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122175.51</v>
      </c>
      <c r="J40" s="20">
        <v>1</v>
      </c>
      <c r="K40" s="20" t="s">
        <v>143</v>
      </c>
      <c r="L40" s="25" t="s">
        <v>144</v>
      </c>
      <c r="M40" s="25">
        <f>31*43.43</f>
        <v>1346.33</v>
      </c>
    </row>
    <row r="41" spans="2:13" ht="12.75">
      <c r="B41" t="s">
        <v>8</v>
      </c>
      <c r="F41" s="9">
        <f>F40/F39</f>
        <v>1.0167538362480155</v>
      </c>
      <c r="J41" s="20">
        <v>2</v>
      </c>
      <c r="K41" s="20" t="s">
        <v>145</v>
      </c>
      <c r="L41" s="25" t="s">
        <v>146</v>
      </c>
      <c r="M41" s="25">
        <f>2*375.39</f>
        <v>750.78</v>
      </c>
    </row>
    <row r="42" spans="1:13" ht="12.75">
      <c r="A42" s="7" t="s">
        <v>130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123775.51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(4400)*1.202</f>
        <v>5288.8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5435.6*1.202</f>
        <v>6533.5912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0.91</v>
      </c>
      <c r="F50" s="5">
        <f>E50*E32</f>
        <v>5410.405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17232.7962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1.99</v>
      </c>
      <c r="E53" t="s">
        <v>14</v>
      </c>
      <c r="F53" s="11">
        <f>E32*D53</f>
        <v>11831.545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12236.825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7" t="s">
        <v>139</v>
      </c>
      <c r="B58" s="57"/>
      <c r="C58" s="57"/>
      <c r="D58" s="58"/>
      <c r="E58" s="50"/>
      <c r="F58" s="59">
        <f>3*245.19</f>
        <v>735.5699999999999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19650.57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184976</v>
      </c>
      <c r="D61">
        <v>229360</v>
      </c>
      <c r="E61">
        <v>5945.5</v>
      </c>
      <c r="F61" s="34">
        <f>C61/D61*E61</f>
        <v>4794.972131147541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5122.3990865999995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3681.417441792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2097.1099999999997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0.64</v>
      </c>
      <c r="E68" t="s">
        <v>14</v>
      </c>
      <c r="F68" s="11">
        <f>B68*D68</f>
        <v>3805.12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87</v>
      </c>
      <c r="B70" s="45"/>
      <c r="C70" s="45"/>
      <c r="D70" s="46">
        <v>0</v>
      </c>
      <c r="E70" s="45"/>
      <c r="F70" s="46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19501.01865953954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0.25</v>
      </c>
      <c r="E73" t="s">
        <v>14</v>
      </c>
      <c r="F73" s="11">
        <f>B73*D73</f>
        <v>1486.375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2097.1099999999997</v>
      </c>
    </row>
    <row r="76" spans="2:6" ht="12.75">
      <c r="B76">
        <v>5945.5</v>
      </c>
      <c r="C76" t="s">
        <v>13</v>
      </c>
      <c r="D76" s="11">
        <v>1.25</v>
      </c>
      <c r="E76" t="s">
        <v>14</v>
      </c>
      <c r="F76" s="11">
        <f>B76*D76</f>
        <v>7431.875</v>
      </c>
    </row>
    <row r="77" spans="1:6" ht="12.75">
      <c r="A77" s="4" t="s">
        <v>66</v>
      </c>
      <c r="F77" s="31">
        <f>F73+F76</f>
        <v>8918.25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2.41</v>
      </c>
      <c r="E80" t="s">
        <v>14</v>
      </c>
      <c r="F80" s="11">
        <f>B80*D80</f>
        <v>14328.655</v>
      </c>
    </row>
    <row r="81" spans="1:9" ht="12.75">
      <c r="A81" s="4" t="s">
        <v>69</v>
      </c>
      <c r="F81" s="31">
        <f>SUM(F80)</f>
        <v>14328.655</v>
      </c>
      <c r="I81" s="7"/>
    </row>
    <row r="82" spans="1:6" ht="12.75">
      <c r="A82" s="48" t="s">
        <v>81</v>
      </c>
      <c r="B82" s="45"/>
      <c r="C82" s="45"/>
      <c r="D82" s="46">
        <v>2.83</v>
      </c>
      <c r="E82" s="45"/>
      <c r="F82" s="49">
        <f>D82*E32</f>
        <v>16825.765</v>
      </c>
    </row>
    <row r="83" spans="1:6" ht="12.75">
      <c r="A83" s="1" t="s">
        <v>27</v>
      </c>
      <c r="B83" s="1"/>
      <c r="F83" s="31">
        <f>F51+F55+F59+F71+F77+F81+F82</f>
        <v>108693.87985953953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6304.245031853293</v>
      </c>
    </row>
    <row r="85" spans="1:6" ht="12.75">
      <c r="A85" s="1"/>
      <c r="B85" s="36" t="s">
        <v>132</v>
      </c>
      <c r="C85" s="36"/>
      <c r="D85" s="1"/>
      <c r="E85" s="55"/>
      <c r="F85" s="56">
        <v>3891.11</v>
      </c>
    </row>
    <row r="86" spans="1:6" ht="12.75">
      <c r="A86" s="1"/>
      <c r="B86" s="36" t="s">
        <v>133</v>
      </c>
      <c r="C86" s="36"/>
      <c r="D86" s="1"/>
      <c r="E86" s="55"/>
      <c r="F86" s="56">
        <v>751.68</v>
      </c>
    </row>
    <row r="87" spans="1:6" ht="12.75">
      <c r="A87" s="1"/>
      <c r="B87" s="36" t="s">
        <v>134</v>
      </c>
      <c r="C87" s="36"/>
      <c r="D87" s="1"/>
      <c r="E87" s="55"/>
      <c r="F87" s="56">
        <v>3891.11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123532.02489139282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138</v>
      </c>
    </row>
    <row r="90" spans="1:6" ht="12.75">
      <c r="A90" s="13"/>
      <c r="B90" s="39">
        <v>43800</v>
      </c>
      <c r="C90" s="40">
        <v>-444436</v>
      </c>
      <c r="D90" s="43">
        <f>F43</f>
        <v>123775.51</v>
      </c>
      <c r="E90" s="43">
        <f>F88</f>
        <v>123532.02489139282</v>
      </c>
      <c r="F90" s="44">
        <f>C90+D90-E90</f>
        <v>-444192.5148913928</v>
      </c>
    </row>
    <row r="92" spans="1:6" ht="13.5" thickBot="1">
      <c r="A92" t="s">
        <v>115</v>
      </c>
      <c r="C92" s="52">
        <v>43435</v>
      </c>
      <c r="D92" s="8" t="s">
        <v>116</v>
      </c>
      <c r="E92" s="52">
        <v>43465</v>
      </c>
      <c r="F92" t="s">
        <v>117</v>
      </c>
    </row>
    <row r="93" spans="1:7" ht="13.5" thickBot="1">
      <c r="A93" t="s">
        <v>118</v>
      </c>
      <c r="F93" s="53">
        <f>E90</f>
        <v>123532.02489139282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2019-03-12T09:41:59Z</dcterms:modified>
  <cp:category/>
  <cp:version/>
  <cp:contentType/>
  <cp:contentStatus/>
</cp:coreProperties>
</file>