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<sst xmlns="http://schemas.openxmlformats.org/spreadsheetml/2006/main" count="177" uniqueCount="153">
  <si>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</si>
  <si>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</si>
  <si>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</si>
  <si>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</si>
  <si>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</si>
  <si>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</si>
  <si>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</si>
  <si>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</si>
  <si>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</si>
  <si>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</si>
  <si>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</si>
  <si>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</si>
  <si>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</si>
  <si>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</si>
  <si>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</si>
  <si>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</si>
  <si>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</si>
  <si>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</si>
  <si>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</si>
  <si>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</si>
  <si>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</si>
  <si>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</si>
  <si>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</si>
  <si>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</si>
  <si>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</si>
  <si>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</si>
  <si>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</si>
  <si>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</si>
  <si>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</si>
  <si>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</si>
  <si>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</si>
  <si>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</si>
  <si>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</si>
  <si>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</si>
  <si>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</si>
  <si>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</si>
  <si>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</si>
  <si>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</si>
  <si>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</si>
  <si>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</si>
  <si>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</si>
  <si>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</si>
  <si>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</si>
  <si>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</si>
  <si>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</si>
  <si>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</si>
  <si>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</si>
  <si>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</si>
  <si>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</si>
  <si>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</si>
  <si>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</si>
  <si>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</si>
  <si>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</si>
  <si>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</si>
  <si>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</si>
  <si>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</si>
  <si>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</si>
  <si>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</si>
  <si>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</si>
  <si>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</si>
  <si>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</si>
  <si>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</si>
  <si>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</si>
  <si>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</si>
  <si>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</si>
  <si>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</si>
  <si>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</si>
  <si>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</si>
  <si>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</si>
  <si>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</si>
  <si>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</si>
  <si>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</si>
  <si>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</si>
  <si>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</si>
  <si>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</si>
  <si>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</si>
  <si>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</si>
  <si>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</si>
  <si>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</si>
  <si>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</si>
  <si>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</si>
  <si>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</si>
  <si>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</si>
  <si>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</si>
  <si>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</si>
  <si>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</si>
  <si>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</si>
  <si>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</si>
  <si>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</si>
  <si>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</si>
  <si>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</si>
  <si>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</si>
  <si>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</si>
  <si>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</si>
  <si>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</si>
  <si>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</si>
  <si>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</si>
  <si>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</si>
  <si>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</si>
  <si>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</si>
  <si>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</si>
  <si>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</si>
  <si>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</si>
  <si>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</si>
  <si>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</si>
  <si>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</si>
  <si>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</si>
  <si>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</si>
  <si>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</si>
  <si>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</si>
  <si>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</si>
  <si>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</si>
  <si>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</si>
  <si>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</si>
  <si>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</si>
  <si>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</si>
  <si>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</si>
  <si>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</si>
  <si>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</si>
  <si>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</si>
  <si>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</si>
  <si>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</si>
  <si>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</si>
  <si>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</si>
  <si>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</si>
  <si>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</si>
  <si>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</si>
  <si>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</si>
  <si>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</si>
  <si>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</si>
  <si>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</si>
  <si>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</si>
  <si>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</si>
  <si>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</si>
  <si>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</si>
  <si>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прочистка канализации п-д3</t>
  </si>
  <si>
    <t>смена ламп (7шт) п-д1,5</t>
  </si>
  <si>
    <t>лампа</t>
  </si>
  <si>
    <t>7шт</t>
  </si>
  <si>
    <t>смена эл. Провода (3мп)</t>
  </si>
  <si>
    <t>эл.провод</t>
  </si>
  <si>
    <t>3мп</t>
  </si>
  <si>
    <t>смена светильника (1шт)</t>
  </si>
  <si>
    <t>светильник</t>
  </si>
  <si>
    <t>1шт</t>
  </si>
  <si>
    <t>крепёж</t>
  </si>
  <si>
    <t>10шт</t>
  </si>
  <si>
    <t>дюпель</t>
  </si>
  <si>
    <t>2шт</t>
  </si>
  <si>
    <t>саморез</t>
  </si>
  <si>
    <t>ремонт входа в подъезд 3</t>
  </si>
  <si>
    <t>цемент</t>
  </si>
  <si>
    <t>50кг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</si>
</sst>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9" sqref="M49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2.77</v>
      </c>
      <c r="M6" s="46">
        <f>L6*126.87*1.202</f>
        <v>422.4187398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503.24254199999996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503.24254199999996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12.120000000000001</v>
      </c>
      <c r="M20" s="32">
        <f>SUM(M6:M19)</f>
        <v>1848.2726087999997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0.15*32.2</f>
        <v>4.83</v>
      </c>
      <c r="M24" s="31">
        <f>L24*126.87*1.202*1.15</f>
        <v>847.0486968299999</v>
      </c>
    </row>
    <row r="25" spans="1:13" ht="12.75">
      <c r="A25" t="s">
        <v>106</v>
      </c>
      <c r="J25" s="20">
        <v>2</v>
      </c>
      <c r="K25" s="20" t="s">
        <v>136</v>
      </c>
      <c r="L25" s="46">
        <f>0.07*7.1</f>
        <v>0.497</v>
      </c>
      <c r="M25" s="31">
        <f aca="true" t="shared" si="1" ref="M25:M37">L25*126.87*1.202*1.15</f>
        <v>87.160083297</v>
      </c>
    </row>
    <row r="26" spans="1:13" ht="12.75">
      <c r="A26" t="s">
        <v>107</v>
      </c>
      <c r="J26" s="20">
        <v>3</v>
      </c>
      <c r="K26" s="20" t="s">
        <v>139</v>
      </c>
      <c r="L26" s="46">
        <f>0.03*19</f>
        <v>0.57</v>
      </c>
      <c r="M26" s="31">
        <f t="shared" si="1"/>
        <v>99.96226856999998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142</v>
      </c>
      <c r="L27" s="46">
        <f>0.01*89</f>
        <v>0.89</v>
      </c>
      <c r="M27" s="31">
        <f t="shared" si="1"/>
        <v>156.08143689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150</v>
      </c>
      <c r="L28" s="46">
        <v>3.15</v>
      </c>
      <c r="M28" s="31">
        <f t="shared" si="1"/>
        <v>552.42306315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9.937</v>
      </c>
      <c r="M38" s="32">
        <f>SUM(M24:M37)</f>
        <v>1742.6755487369999</v>
      </c>
    </row>
    <row r="39" ht="12.75">
      <c r="K39" s="1" t="s">
        <v>62</v>
      </c>
    </row>
    <row r="40" spans="1:13" ht="12.75">
      <c r="A40" s="2" t="s">
        <v>6</v>
      </c>
      <c r="F40" s="11">
        <v>47245.3572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43887.82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0.9289340286753087</v>
      </c>
      <c r="J42" s="20">
        <v>1</v>
      </c>
      <c r="K42" s="20" t="s">
        <v>137</v>
      </c>
      <c r="L42" s="25" t="s">
        <v>138</v>
      </c>
      <c r="M42" s="25">
        <f>7*11.51</f>
        <v>80.57</v>
      </c>
    </row>
    <row r="43" spans="1:13" ht="12.75">
      <c r="A43" t="s">
        <v>126</v>
      </c>
      <c r="E43" s="58"/>
      <c r="F43" s="11">
        <f>250+400+250+(27.3*14.58)</f>
        <v>1298.034</v>
      </c>
      <c r="J43" s="20">
        <v>2</v>
      </c>
      <c r="K43" s="20" t="s">
        <v>140</v>
      </c>
      <c r="L43" s="25" t="s">
        <v>141</v>
      </c>
      <c r="M43" s="25">
        <f>3*21</f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45185.854</v>
      </c>
      <c r="J44" s="20">
        <v>3</v>
      </c>
      <c r="K44" s="20" t="s">
        <v>143</v>
      </c>
      <c r="L44" s="23" t="s">
        <v>144</v>
      </c>
      <c r="M44" s="23">
        <v>277.29</v>
      </c>
    </row>
    <row r="45" spans="10:13" ht="12.75">
      <c r="J45" s="20">
        <v>4</v>
      </c>
      <c r="K45" s="20" t="s">
        <v>145</v>
      </c>
      <c r="L45" s="23" t="s">
        <v>146</v>
      </c>
      <c r="M45" s="23">
        <f>10*58</f>
        <v>580</v>
      </c>
    </row>
    <row r="46" spans="2:13" ht="12.75">
      <c r="B46" s="1" t="s">
        <v>10</v>
      </c>
      <c r="C46" s="1"/>
      <c r="J46" s="20">
        <v>5</v>
      </c>
      <c r="K46" s="20" t="s">
        <v>147</v>
      </c>
      <c r="L46" s="23" t="s">
        <v>148</v>
      </c>
      <c r="M46" s="23">
        <f>2*4.35</f>
        <v>8.7</v>
      </c>
    </row>
    <row r="47" spans="10:13" ht="12.75">
      <c r="J47" s="20">
        <v>6</v>
      </c>
      <c r="K47" s="20" t="s">
        <v>149</v>
      </c>
      <c r="L47" s="23" t="s">
        <v>148</v>
      </c>
      <c r="M47" s="23">
        <f>2*1.13</f>
        <v>2.26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 t="s">
        <v>151</v>
      </c>
      <c r="L48" s="23" t="s">
        <v>152</v>
      </c>
      <c r="M48" s="23">
        <f>50*5.9</f>
        <v>295</v>
      </c>
    </row>
    <row r="49" spans="1:13" ht="12.75">
      <c r="A49" t="s">
        <v>12</v>
      </c>
      <c r="E49" s="5"/>
      <c r="F49" s="5">
        <f>(5040+810)*1.202</f>
        <v>7031.7</v>
      </c>
      <c r="J49" s="20">
        <v>8</v>
      </c>
      <c r="K49" s="20"/>
      <c r="L49" s="23"/>
      <c r="M49" s="23"/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8954.9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1.99</v>
      </c>
      <c r="E54" t="s">
        <v>14</v>
      </c>
      <c r="F54" s="11">
        <f>E33*D54</f>
        <v>6251.187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6251.187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179267</v>
      </c>
      <c r="D58">
        <v>178887</v>
      </c>
      <c r="E58">
        <v>3141.3</v>
      </c>
      <c r="F58" s="36">
        <f>C58/D58*E58</f>
        <v>3147.9728940616146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1848.2726087999997</v>
      </c>
      <c r="J59" s="20"/>
      <c r="K59" s="20"/>
      <c r="L59" s="34" t="s">
        <v>65</v>
      </c>
      <c r="M59" s="35">
        <f>SUM(M42:M58)</f>
        <v>1306.8200000000002</v>
      </c>
    </row>
    <row r="60" spans="1:6" ht="12.75">
      <c r="A60" t="s">
        <v>21</v>
      </c>
      <c r="F60" s="11">
        <f>1*600*1.202</f>
        <v>721.1999999999999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M59</f>
        <v>1306.8200000000002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9"/>
      <c r="B65" s="59">
        <v>3141.3</v>
      </c>
      <c r="C65" s="59" t="s">
        <v>13</v>
      </c>
      <c r="D65" s="60">
        <v>0.3</v>
      </c>
      <c r="E65" s="59" t="s">
        <v>14</v>
      </c>
      <c r="F65" s="60">
        <f>B65*D65</f>
        <v>942.39</v>
      </c>
    </row>
    <row r="66" spans="1:6" ht="12.75">
      <c r="A66" s="59" t="s">
        <v>78</v>
      </c>
      <c r="B66" s="59"/>
      <c r="C66" s="59"/>
      <c r="D66" s="60"/>
      <c r="E66" s="59"/>
      <c r="F66" s="60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7966.655502861614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0.25</v>
      </c>
      <c r="E70" t="s">
        <v>14</v>
      </c>
      <c r="F70" s="11">
        <f>B70*D70</f>
        <v>785.325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1.03</v>
      </c>
      <c r="E73" t="s">
        <v>14</v>
      </c>
      <c r="F73" s="11">
        <f>B73*D73</f>
        <v>3235.539</v>
      </c>
    </row>
    <row r="74" spans="1:6" ht="12.75">
      <c r="A74" s="4" t="s">
        <v>29</v>
      </c>
      <c r="F74" s="33">
        <f>F70+F73</f>
        <v>4020.8640000000005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2.47</v>
      </c>
      <c r="E77" t="s">
        <v>14</v>
      </c>
      <c r="F77" s="5">
        <f>B77*D77</f>
        <v>7759.011000000001</v>
      </c>
    </row>
    <row r="78" spans="1:6" ht="12.75">
      <c r="A78" s="4" t="s">
        <v>32</v>
      </c>
      <c r="F78" s="33">
        <f>SUM(F77)</f>
        <v>7759.011000000001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34952.61750286161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2027.2518151659733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1822.08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284.03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1602.22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40688.19931802759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132</v>
      </c>
    </row>
    <row r="87" spans="1:6" ht="12.75">
      <c r="A87" s="13"/>
      <c r="B87" s="40">
        <v>43770</v>
      </c>
      <c r="C87" s="41">
        <v>8078</v>
      </c>
      <c r="D87" s="44">
        <f>F44</f>
        <v>45185.854</v>
      </c>
      <c r="E87" s="44">
        <f>F85</f>
        <v>40688.19931802759</v>
      </c>
      <c r="F87" s="45">
        <f>C87+D87-E87</f>
        <v>12575.65468197241</v>
      </c>
    </row>
    <row r="89" spans="1:6" ht="13.5" thickBot="1">
      <c r="A89" t="s">
        <v>111</v>
      </c>
      <c r="C89" s="54">
        <v>43405</v>
      </c>
      <c r="D89" s="8" t="s">
        <v>112</v>
      </c>
      <c r="E89" s="54">
        <v>43434</v>
      </c>
      <c r="F89" t="s">
        <v>113</v>
      </c>
    </row>
    <row r="90" spans="1:7" ht="13.5" thickBot="1">
      <c r="A90" t="s">
        <v>114</v>
      </c>
      <c r="F90" s="55">
        <f>E87</f>
        <v>40688.19931802759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2019-02-19T10:22:22Z</dcterms:modified>
  <cp:category/>
  <cp:version/>
  <cp:contentType/>
  <cp:contentStatus/>
</cp:coreProperties>
</file>