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<sst xmlns="http://schemas.openxmlformats.org/spreadsheetml/2006/main" count="164" uniqueCount="141">
  <si>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</si>
  <si>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</si>
  <si>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</si>
  <si>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</si>
  <si>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</si>
  <si>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</si>
  <si>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</si>
  <si>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</si>
  <si>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</si>
  <si>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</si>
  <si>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</si>
  <si>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</si>
  <si>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</si>
  <si>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</si>
  <si>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</si>
  <si>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</si>
  <si>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</si>
  <si>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</si>
  <si>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</si>
  <si>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</si>
  <si>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</si>
  <si>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</si>
  <si>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</si>
  <si>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</si>
  <si>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</si>
  <si>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</si>
  <si>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</si>
  <si>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</si>
  <si>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</si>
  <si>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</si>
  <si>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</si>
  <si>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</si>
  <si>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</si>
  <si>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</si>
  <si>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</si>
  <si>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</si>
  <si>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</si>
  <si>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</si>
  <si>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</si>
  <si>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</si>
  <si>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</si>
  <si>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</si>
  <si>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</si>
  <si>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</si>
  <si>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</si>
  <si>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</si>
  <si>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</si>
  <si>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</si>
  <si>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</si>
  <si>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</si>
  <si>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</si>
  <si>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</si>
  <si>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</si>
  <si>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</si>
  <si>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</si>
  <si>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</si>
  <si>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</si>
  <si>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</si>
  <si>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</si>
  <si>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</si>
  <si>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</si>
  <si>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</si>
  <si>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</si>
  <si>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</si>
  <si>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</si>
  <si>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</si>
  <si>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</si>
  <si>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</si>
  <si>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</si>
  <si>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</si>
  <si>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</si>
  <si>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</si>
  <si>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</si>
  <si>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</si>
  <si>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</si>
  <si>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</si>
  <si>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</si>
  <si>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</si>
  <si>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</si>
  <si>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</si>
  <si>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</si>
  <si>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</si>
  <si>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</si>
  <si>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</si>
  <si>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</si>
  <si>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</si>
  <si>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</si>
  <si>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</si>
  <si>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</si>
  <si>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</si>
  <si>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</si>
  <si>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</si>
  <si>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</si>
  <si>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</si>
  <si>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</si>
  <si>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</si>
  <si>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</si>
  <si>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</si>
  <si>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</si>
  <si>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</si>
  <si>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</si>
  <si>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</si>
  <si>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</si>
  <si>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</si>
  <si>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</si>
  <si>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</si>
  <si>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</si>
  <si>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</si>
  <si>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</si>
  <si>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</si>
  <si>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</si>
  <si>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18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</si>
  <si>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</si>
  <si>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</si>
  <si>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</si>
  <si>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</si>
  <si>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</si>
  <si>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</si>
  <si>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</si>
  <si>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</si>
  <si>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</si>
  <si>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</si>
  <si>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</si>
  <si>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</si>
  <si>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</si>
  <si>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</si>
  <si>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</si>
  <si>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(Спарк,ростелеком.комстар)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</si>
  <si>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</si>
  <si>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</si>
  <si>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</si>
  <si>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</si>
  <si>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</si>
  <si>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октября</t>
  </si>
  <si>
    <t>за   октябрь  2018 г.</t>
  </si>
  <si>
    <t>ост.на 01.11</t>
  </si>
  <si>
    <t>ремонт подъезда №1</t>
  </si>
  <si>
    <t>материал для ремонта подъезда №1</t>
  </si>
  <si>
    <t>смена ламп (8шт)</t>
  </si>
  <si>
    <t>лампа</t>
  </si>
  <si>
    <t>8шт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</si>
</sst>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5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M44" sqref="M44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5" width="10.50390625" style="0" customWidth="1"/>
    <col min="6" max="6" width="11.0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10</v>
      </c>
      <c r="K1" t="s">
        <v>67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36</v>
      </c>
      <c r="K3" s="57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133</v>
      </c>
      <c r="G4" s="8" t="s">
        <v>132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88</v>
      </c>
      <c r="J5" s="15"/>
      <c r="K5" s="15"/>
      <c r="L5" s="21" t="s">
        <v>41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34">
        <f>L6*126.87*1.202</f>
        <v>0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L7*126.87*1.202</f>
        <v>0</v>
      </c>
    </row>
    <row r="8" spans="1:13" ht="12.75">
      <c r="A8" t="s">
        <v>91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3.72</v>
      </c>
      <c r="M11" s="34">
        <f t="shared" si="0"/>
        <v>567.2915928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3.72</v>
      </c>
      <c r="M13" s="34">
        <f t="shared" si="0"/>
        <v>567.2915928</v>
      </c>
    </row>
    <row r="14" spans="1:13" ht="12.75">
      <c r="A14" t="s">
        <v>97</v>
      </c>
      <c r="J14" s="20">
        <v>5</v>
      </c>
      <c r="K14" s="19" t="s">
        <v>50</v>
      </c>
      <c r="L14" s="25">
        <v>8.13</v>
      </c>
      <c r="M14" s="34">
        <f t="shared" si="0"/>
        <v>1239.8066262000002</v>
      </c>
    </row>
    <row r="15" spans="5:13" ht="12.75">
      <c r="E15" t="s">
        <v>98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34">
        <f t="shared" si="0"/>
        <v>0</v>
      </c>
    </row>
    <row r="17" spans="5:13" ht="12.75">
      <c r="E17" t="s">
        <v>100</v>
      </c>
      <c r="J17" s="15" t="s">
        <v>54</v>
      </c>
      <c r="K17" s="26" t="s">
        <v>82</v>
      </c>
      <c r="L17" s="21">
        <v>12.5</v>
      </c>
      <c r="M17" s="34">
        <f t="shared" si="0"/>
        <v>1906.22175</v>
      </c>
    </row>
    <row r="18" spans="1:13" ht="12.75">
      <c r="A18" t="s">
        <v>101</v>
      </c>
      <c r="J18" s="15" t="s">
        <v>56</v>
      </c>
      <c r="K18" s="26" t="s">
        <v>55</v>
      </c>
      <c r="L18" s="21">
        <v>2.25</v>
      </c>
      <c r="M18" s="34">
        <f t="shared" si="0"/>
        <v>343.119915</v>
      </c>
    </row>
    <row r="19" spans="1:13" ht="12.75">
      <c r="A19" t="s">
        <v>102</v>
      </c>
      <c r="J19" s="16" t="s">
        <v>81</v>
      </c>
      <c r="K19" s="18" t="s">
        <v>57</v>
      </c>
      <c r="L19" s="23">
        <v>0.5</v>
      </c>
      <c r="M19" s="34">
        <f t="shared" si="0"/>
        <v>76.24887</v>
      </c>
    </row>
    <row r="20" spans="1:13" ht="12.75">
      <c r="A20" t="s">
        <v>128</v>
      </c>
      <c r="J20" s="20"/>
      <c r="K20" s="27" t="s">
        <v>58</v>
      </c>
      <c r="L20" s="28">
        <f>SUM(L6:L19)</f>
        <v>30.82</v>
      </c>
      <c r="M20" s="33">
        <f>SUM(M6:M19)</f>
        <v>4699.980346800001</v>
      </c>
    </row>
    <row r="21" spans="1:11" ht="12.75">
      <c r="A21" t="s">
        <v>103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0">
        <v>1</v>
      </c>
      <c r="K24" s="20" t="s">
        <v>136</v>
      </c>
      <c r="L24" s="34">
        <v>145.97</v>
      </c>
      <c r="M24" s="32">
        <f>L24*126.87*1.202*1.15</f>
        <v>25599.109373969994</v>
      </c>
    </row>
    <row r="25" spans="1:13" ht="12.75">
      <c r="A25" t="s">
        <v>107</v>
      </c>
      <c r="J25" s="20">
        <v>2</v>
      </c>
      <c r="K25" s="20" t="s">
        <v>138</v>
      </c>
      <c r="L25" s="34">
        <f>0.08*7.1</f>
        <v>0.568</v>
      </c>
      <c r="M25" s="32">
        <f aca="true" t="shared" si="1" ref="M25:M37">L25*126.87*1.202*1.15</f>
        <v>99.61152376799998</v>
      </c>
    </row>
    <row r="26" spans="1:13" ht="12.75">
      <c r="A26" t="s">
        <v>108</v>
      </c>
      <c r="J26" s="20">
        <v>3</v>
      </c>
      <c r="K26" s="20"/>
      <c r="L26" s="48"/>
      <c r="M26" s="32">
        <f t="shared" si="1"/>
        <v>0</v>
      </c>
    </row>
    <row r="27" spans="1:13" ht="12.75">
      <c r="A27" s="54" t="s">
        <v>109</v>
      </c>
      <c r="B27" s="54"/>
      <c r="C27" s="54"/>
      <c r="D27" s="54"/>
      <c r="E27" s="54"/>
      <c r="F27" s="54"/>
      <c r="G27" s="54"/>
      <c r="J27" s="20">
        <v>4</v>
      </c>
      <c r="K27" s="20"/>
      <c r="L27" s="34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34"/>
      <c r="M28" s="32">
        <f t="shared" si="1"/>
        <v>0</v>
      </c>
    </row>
    <row r="29" spans="10:13" ht="12.75">
      <c r="J29" s="20">
        <v>6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34"/>
      <c r="M30" s="32">
        <f t="shared" si="1"/>
        <v>0</v>
      </c>
    </row>
    <row r="31" spans="10:13" ht="12.75">
      <c r="J31" s="20">
        <v>8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3465.6</v>
      </c>
      <c r="F32" t="s">
        <v>66</v>
      </c>
      <c r="J32" s="20">
        <v>9</v>
      </c>
      <c r="K32" s="47"/>
      <c r="L32" s="48"/>
      <c r="M32" s="32">
        <f t="shared" si="1"/>
        <v>0</v>
      </c>
    </row>
    <row r="33" spans="1:13" ht="12.75">
      <c r="A33" t="s">
        <v>2</v>
      </c>
      <c r="E33">
        <v>929</v>
      </c>
      <c r="F33" t="s">
        <v>66</v>
      </c>
      <c r="J33" s="20">
        <v>10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500</v>
      </c>
      <c r="F35" t="s">
        <v>66</v>
      </c>
      <c r="J35" s="20">
        <v>12</v>
      </c>
      <c r="K35" s="20"/>
      <c r="L35" s="34"/>
      <c r="M35" s="32">
        <f t="shared" si="1"/>
        <v>0</v>
      </c>
    </row>
    <row r="36" spans="10:13" ht="12.75">
      <c r="J36" s="20">
        <v>13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34"/>
      <c r="M37" s="32">
        <f t="shared" si="1"/>
        <v>0</v>
      </c>
    </row>
    <row r="38" spans="10:13" ht="12.75">
      <c r="J38" s="20"/>
      <c r="K38" s="29" t="s">
        <v>58</v>
      </c>
      <c r="L38" s="33">
        <f>SUM(L24:L37)</f>
        <v>146.538</v>
      </c>
      <c r="M38" s="33">
        <f>SUM(M24:M37)</f>
        <v>25698.720897737992</v>
      </c>
    </row>
    <row r="39" spans="1:11" ht="12.75">
      <c r="A39" s="2" t="s">
        <v>6</v>
      </c>
      <c r="F39" s="11">
        <v>53787.71</v>
      </c>
      <c r="K39" s="1" t="s">
        <v>62</v>
      </c>
    </row>
    <row r="40" spans="1:13" ht="12.75">
      <c r="A40" t="s">
        <v>7</v>
      </c>
      <c r="F40" s="5">
        <v>51712.06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0.9614103296087526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127</v>
      </c>
      <c r="F42" s="5">
        <f>250+400+250</f>
        <v>900</v>
      </c>
      <c r="J42" s="20">
        <v>1</v>
      </c>
      <c r="K42" s="20" t="s">
        <v>137</v>
      </c>
      <c r="L42" s="25"/>
      <c r="M42" s="34">
        <v>12978.73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52612.06</v>
      </c>
      <c r="J43" s="20">
        <v>2</v>
      </c>
      <c r="K43" s="20" t="s">
        <v>139</v>
      </c>
      <c r="L43" s="25" t="s">
        <v>140</v>
      </c>
      <c r="M43" s="25">
        <f>8*11.6</f>
        <v>92.8</v>
      </c>
    </row>
    <row r="44" spans="10:13" ht="12.75">
      <c r="J44" s="20">
        <v>3</v>
      </c>
      <c r="K44" s="20"/>
      <c r="L44" s="25"/>
      <c r="M44" s="34"/>
    </row>
    <row r="45" spans="2:13" ht="12.75">
      <c r="B45" s="1" t="s">
        <v>10</v>
      </c>
      <c r="C45" s="1"/>
      <c r="J45" s="20">
        <v>4</v>
      </c>
      <c r="K45" s="20"/>
      <c r="L45" s="25"/>
      <c r="M45" s="25"/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f>(5040+810)*1.202</f>
        <v>7031.7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f>2500*1.202</f>
        <v>3005</v>
      </c>
      <c r="J49" s="20">
        <v>8</v>
      </c>
      <c r="K49" s="20"/>
      <c r="L49" s="25"/>
      <c r="M49" s="25"/>
    </row>
    <row r="50" spans="1:13" ht="12.75">
      <c r="A50" s="6" t="s">
        <v>83</v>
      </c>
      <c r="E50" s="5">
        <v>0</v>
      </c>
      <c r="F50" s="11">
        <f>E50*E32</f>
        <v>0</v>
      </c>
      <c r="J50" s="20">
        <v>9</v>
      </c>
      <c r="K50" s="20"/>
      <c r="L50" s="25"/>
      <c r="M50" s="25"/>
    </row>
    <row r="51" spans="1:13" ht="12.75">
      <c r="A51" s="4" t="s">
        <v>34</v>
      </c>
      <c r="F51" s="31">
        <f>F48+F49+F50</f>
        <v>10036.7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1.99</v>
      </c>
      <c r="E53" t="s">
        <v>14</v>
      </c>
      <c r="F53" s="11">
        <f>E32*D53</f>
        <v>6896.544</v>
      </c>
      <c r="J53" s="20">
        <v>12</v>
      </c>
      <c r="K53" s="20"/>
      <c r="L53" s="25"/>
      <c r="M53" s="25"/>
    </row>
    <row r="54" spans="1:13" ht="12.75">
      <c r="A54" t="s">
        <v>79</v>
      </c>
      <c r="B54">
        <v>1287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6896.544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52">
        <v>185738</v>
      </c>
      <c r="D57">
        <v>178887</v>
      </c>
      <c r="E57">
        <v>3465.6</v>
      </c>
      <c r="F57" s="35">
        <f>C57/D57*E57</f>
        <v>3598.325271260628</v>
      </c>
      <c r="J57" s="20">
        <v>16</v>
      </c>
      <c r="K57" s="20"/>
      <c r="L57" s="25"/>
      <c r="M57" s="25"/>
    </row>
    <row r="58" spans="1:13" ht="12.75">
      <c r="A58" t="s">
        <v>20</v>
      </c>
      <c r="F58" s="35">
        <f>M20</f>
        <v>4699.980346800001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25698.720897737992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M66</f>
        <v>13071.529999999999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3465.6</v>
      </c>
      <c r="C64" t="s">
        <v>13</v>
      </c>
      <c r="D64" s="11">
        <v>0.34</v>
      </c>
      <c r="E64" t="s">
        <v>14</v>
      </c>
      <c r="F64" s="11">
        <f>B64*D64</f>
        <v>1178.304</v>
      </c>
      <c r="J64" s="20">
        <v>23</v>
      </c>
      <c r="K64" s="20"/>
      <c r="L64" s="25"/>
      <c r="M64" s="25"/>
    </row>
    <row r="65" spans="1:13" ht="12.75">
      <c r="A65" s="52" t="s">
        <v>75</v>
      </c>
      <c r="B65" s="52"/>
      <c r="C65" s="52"/>
      <c r="D65" s="53"/>
      <c r="E65" s="52"/>
      <c r="F65" s="53">
        <v>0</v>
      </c>
      <c r="J65" s="20">
        <v>24</v>
      </c>
      <c r="K65" s="20"/>
      <c r="L65" s="25"/>
      <c r="M65" s="25"/>
    </row>
    <row r="66" spans="1:13" ht="12.75">
      <c r="A66" s="52" t="s">
        <v>84</v>
      </c>
      <c r="B66" s="52"/>
      <c r="C66" s="52"/>
      <c r="D66" s="53">
        <v>0</v>
      </c>
      <c r="E66" s="52"/>
      <c r="F66" s="53">
        <f>D66*E32</f>
        <v>0</v>
      </c>
      <c r="J66" s="20"/>
      <c r="K66" s="20"/>
      <c r="L66" s="30" t="s">
        <v>65</v>
      </c>
      <c r="M66" s="33">
        <f>SUM(M42:M65)</f>
        <v>13071.529999999999</v>
      </c>
    </row>
    <row r="67" spans="1:6" ht="12.75">
      <c r="A67" s="4" t="s">
        <v>25</v>
      </c>
      <c r="B67" s="10"/>
      <c r="C67" s="10"/>
      <c r="F67" s="31">
        <f>SUM(F57:F66)</f>
        <v>48246.86051579862</v>
      </c>
    </row>
    <row r="68" ht="12.75">
      <c r="A68" s="4" t="s">
        <v>26</v>
      </c>
    </row>
    <row r="69" spans="1:6" ht="12.75">
      <c r="A69" t="s">
        <v>27</v>
      </c>
      <c r="B69">
        <v>3465.6</v>
      </c>
      <c r="C69" t="s">
        <v>66</v>
      </c>
      <c r="D69" s="5">
        <v>0.25</v>
      </c>
      <c r="E69" t="s">
        <v>14</v>
      </c>
      <c r="F69" s="11">
        <f>B69*D69</f>
        <v>866.4</v>
      </c>
    </row>
    <row r="70" ht="12.75">
      <c r="A70" t="s">
        <v>28</v>
      </c>
    </row>
    <row r="71" ht="12.75">
      <c r="A71" s="7" t="s">
        <v>73</v>
      </c>
    </row>
    <row r="72" spans="2:6" ht="12.75">
      <c r="B72">
        <v>3465.6</v>
      </c>
      <c r="C72" t="s">
        <v>13</v>
      </c>
      <c r="D72" s="11">
        <v>0.98</v>
      </c>
      <c r="E72" t="s">
        <v>14</v>
      </c>
      <c r="F72" s="11">
        <f>B72*D72</f>
        <v>3396.288</v>
      </c>
    </row>
    <row r="73" spans="1:6" ht="12.75">
      <c r="A73" s="4" t="s">
        <v>29</v>
      </c>
      <c r="F73" s="31">
        <f>F69+F72</f>
        <v>4262.688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3465.6</v>
      </c>
      <c r="C76" t="s">
        <v>13</v>
      </c>
      <c r="D76" s="11">
        <v>2</v>
      </c>
      <c r="E76" t="s">
        <v>14</v>
      </c>
      <c r="F76" s="11">
        <f>B76*D76</f>
        <v>6931.2</v>
      </c>
    </row>
    <row r="77" spans="1:6" ht="12.75">
      <c r="A77" s="4" t="s">
        <v>32</v>
      </c>
      <c r="F77" s="31">
        <f>SUM(F76)</f>
        <v>6931.2</v>
      </c>
    </row>
    <row r="78" spans="1:6" ht="12.75">
      <c r="A78" s="50" t="s">
        <v>78</v>
      </c>
      <c r="B78" s="46"/>
      <c r="C78" s="46"/>
      <c r="D78" s="49">
        <v>0</v>
      </c>
      <c r="E78" s="46"/>
      <c r="F78" s="51">
        <f>D78*E32</f>
        <v>0</v>
      </c>
    </row>
    <row r="79" spans="1:6" ht="12.75">
      <c r="A79" s="1" t="s">
        <v>33</v>
      </c>
      <c r="B79" s="1"/>
      <c r="F79" s="45">
        <f>F51+F55+F67+F73+F77+F78</f>
        <v>76373.99251579861</v>
      </c>
    </row>
    <row r="80" spans="1:6" ht="12.75">
      <c r="A80" s="1" t="s">
        <v>76</v>
      </c>
      <c r="B80" s="37"/>
      <c r="C80" s="37">
        <v>0.058</v>
      </c>
      <c r="D80" s="1"/>
      <c r="E80" s="1"/>
      <c r="F80" s="31">
        <f>F79*5.8%</f>
        <v>4429.69156591632</v>
      </c>
    </row>
    <row r="81" spans="1:6" ht="12.75">
      <c r="A81" s="1"/>
      <c r="B81" s="37" t="s">
        <v>129</v>
      </c>
      <c r="C81" s="37"/>
      <c r="D81" s="1"/>
      <c r="E81" s="58"/>
      <c r="F81" s="59">
        <v>2737.5</v>
      </c>
    </row>
    <row r="82" spans="1:6" ht="12.75">
      <c r="A82" s="1"/>
      <c r="B82" s="37" t="s">
        <v>130</v>
      </c>
      <c r="C82" s="37"/>
      <c r="D82" s="1"/>
      <c r="E82" s="58"/>
      <c r="F82" s="59">
        <v>520.4</v>
      </c>
    </row>
    <row r="83" spans="1:6" ht="12.75">
      <c r="A83" s="1"/>
      <c r="B83" s="37" t="s">
        <v>131</v>
      </c>
      <c r="C83" s="37"/>
      <c r="D83" s="1"/>
      <c r="E83" s="58"/>
      <c r="F83" s="59">
        <f>2018.39+391.5</f>
        <v>2409.8900000000003</v>
      </c>
    </row>
    <row r="84" spans="1:9" ht="13.5">
      <c r="A84" s="12" t="s">
        <v>35</v>
      </c>
      <c r="B84" s="12"/>
      <c r="C84" s="12"/>
      <c r="D84" s="12"/>
      <c r="E84" s="12"/>
      <c r="F84" s="36">
        <f>F79+F80+F81+F82+F83</f>
        <v>86471.47408171493</v>
      </c>
      <c r="I84" s="7"/>
    </row>
    <row r="85" spans="2:6" ht="12.75">
      <c r="B85" s="38" t="s">
        <v>68</v>
      </c>
      <c r="C85" s="39" t="s">
        <v>69</v>
      </c>
      <c r="D85" s="22" t="s">
        <v>70</v>
      </c>
      <c r="E85" s="22" t="s">
        <v>71</v>
      </c>
      <c r="F85" s="42" t="s">
        <v>135</v>
      </c>
    </row>
    <row r="86" spans="1:6" ht="12.75">
      <c r="A86" s="13"/>
      <c r="B86" s="40">
        <v>43374</v>
      </c>
      <c r="C86" s="41">
        <v>-206919</v>
      </c>
      <c r="D86" s="43">
        <f>F43</f>
        <v>52612.06</v>
      </c>
      <c r="E86" s="43">
        <f>F84</f>
        <v>86471.47408171493</v>
      </c>
      <c r="F86" s="44">
        <f>C86+D86-E86</f>
        <v>-240778.41408171493</v>
      </c>
    </row>
    <row r="88" spans="1:6" ht="13.5" thickBot="1">
      <c r="A88" t="s">
        <v>112</v>
      </c>
      <c r="C88" s="55">
        <v>43374</v>
      </c>
      <c r="D88" s="8" t="s">
        <v>113</v>
      </c>
      <c r="E88" s="55">
        <v>43404</v>
      </c>
      <c r="F88" t="s">
        <v>114</v>
      </c>
    </row>
    <row r="89" spans="1:7" ht="13.5" thickBot="1">
      <c r="A89" t="s">
        <v>115</v>
      </c>
      <c r="F89" s="56">
        <f>E86</f>
        <v>86471.47408171493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2017-08-21T12:53:59Z</cp:lastPrinted>
  <dcterms:created xsi:type="dcterms:W3CDTF">2008-08-18T07:30:19Z</dcterms:created>
  <dcterms:modified xsi:type="dcterms:W3CDTF">2019-01-17T10:46:34Z</dcterms:modified>
  <cp:category/>
  <cp:version/>
  <cp:contentType/>
  <cp:contentStatus/>
</cp:coreProperties>
</file>