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<sst xmlns="http://schemas.openxmlformats.org/spreadsheetml/2006/main" count="172" uniqueCount="148">
  <si>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</si>
  <si>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</si>
  <si>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</si>
  <si>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</si>
  <si>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</si>
  <si>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</si>
  <si>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</si>
  <si>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</si>
  <si>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</si>
  <si>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</si>
  <si>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</si>
  <si>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</si>
  <si>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</si>
  <si>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</si>
  <si>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</si>
  <si>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</si>
  <si>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</si>
  <si>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</si>
  <si>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</si>
  <si>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</si>
  <si>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</si>
  <si>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</si>
  <si>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</si>
  <si>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</si>
  <si>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</si>
  <si>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</si>
  <si>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</si>
  <si>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</si>
  <si>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</si>
  <si>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</si>
  <si>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</si>
  <si>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</si>
  <si>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</si>
  <si>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</si>
  <si>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</si>
  <si>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</si>
  <si>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</si>
  <si>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</si>
  <si>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</si>
  <si>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</si>
  <si>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</si>
  <si>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</si>
  <si>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</si>
  <si>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</si>
  <si>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</si>
  <si>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</si>
  <si>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</si>
  <si>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</si>
  <si>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</si>
  <si>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</si>
  <si>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</si>
  <si>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</si>
  <si>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</si>
  <si>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</si>
  <si>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</si>
  <si>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</si>
  <si>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</si>
  <si>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</si>
  <si>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</si>
  <si>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</si>
  <si>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</si>
  <si>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</si>
  <si>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</si>
  <si>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</si>
  <si>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</si>
  <si>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</si>
  <si>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д.4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</si>
  <si>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</si>
  <si>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</si>
  <si>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</si>
  <si>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</si>
  <si>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</si>
  <si>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</si>
  <si>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</si>
  <si>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размещение ТБО</t>
  </si>
  <si>
    <t>Горгаз (тех.обслуживание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</si>
  <si>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</si>
  <si>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</si>
  <si>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</si>
  <si>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</si>
  <si>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г</t>
  </si>
  <si>
    <t>электрощитовые</t>
  </si>
  <si>
    <t>и канализации в техподполье мног.жилых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</si>
  <si>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</si>
  <si>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</si>
  <si>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</si>
  <si>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</si>
  <si>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</si>
  <si>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</si>
  <si>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</si>
  <si>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</si>
  <si>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</si>
  <si>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</si>
  <si>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</si>
  <si>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</si>
  <si>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</si>
  <si>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</si>
  <si>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</si>
  <si>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</si>
  <si>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</si>
  <si>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</si>
  <si>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</si>
  <si>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</si>
  <si>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</si>
  <si>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</si>
  <si>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</si>
  <si>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</si>
  <si>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</si>
  <si>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</si>
  <si>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</si>
  <si>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</si>
  <si>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</si>
  <si>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</si>
  <si>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</si>
  <si>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</si>
  <si>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</si>
  <si>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</si>
  <si>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</si>
  <si>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</si>
  <si>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</si>
  <si>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</si>
  <si>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</si>
  <si>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</si>
  <si>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</si>
  <si>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</si>
  <si>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</si>
  <si>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(Интер-телеком,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</si>
  <si>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</si>
  <si>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</si>
  <si>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</si>
  <si>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</si>
  <si>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</si>
  <si>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мая</t>
  </si>
  <si>
    <t>за   май  2018 г.</t>
  </si>
  <si>
    <t>ост.на 01.06</t>
  </si>
  <si>
    <t>смена вентиля 15 (4шт)</t>
  </si>
  <si>
    <t>вентиль д 15</t>
  </si>
  <si>
    <t>4шт</t>
  </si>
  <si>
    <t>промывка, опрессовка системы отопления</t>
  </si>
  <si>
    <t>демонтаж, монтаж эл.узла (1шт)</t>
  </si>
  <si>
    <t>маслянная окраска эл.узла.</t>
  </si>
  <si>
    <t>краска зеленая 0,9кг</t>
  </si>
  <si>
    <t>3шт</t>
  </si>
  <si>
    <t>смена ламп (4шт)</t>
  </si>
  <si>
    <t>лампа</t>
  </si>
  <si>
    <t>побелка деревьев</t>
  </si>
  <si>
    <t>известь</t>
  </si>
  <si>
    <t>4кг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</si>
</sst>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2">
      <selection activeCell="K30" sqref="K30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2.125" style="0" customWidth="1"/>
    <col min="6" max="6" width="9.50390625" style="0" bestFit="1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5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9">
        <f>L6*126.87*1.202</f>
        <v>0</v>
      </c>
    </row>
    <row r="7" spans="2:13" ht="12.75">
      <c r="B7" t="s">
        <v>89</v>
      </c>
      <c r="C7" s="1" t="s">
        <v>90</v>
      </c>
      <c r="D7" s="8">
        <v>4</v>
      </c>
      <c r="J7" s="14">
        <v>2</v>
      </c>
      <c r="K7" s="14" t="s">
        <v>43</v>
      </c>
      <c r="L7" s="14"/>
      <c r="M7" s="49">
        <f aca="true" t="shared" si="0" ref="M7:M19">L7*126.87*1.202</f>
        <v>0</v>
      </c>
    </row>
    <row r="8" spans="10:13" ht="12.75">
      <c r="J8" s="15"/>
      <c r="K8" s="15" t="s">
        <v>44</v>
      </c>
      <c r="L8" s="21"/>
      <c r="M8" s="49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9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9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5.48</v>
      </c>
      <c r="M11" s="49">
        <f t="shared" si="0"/>
        <v>835.6876152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9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0.92</v>
      </c>
      <c r="M13" s="49">
        <f t="shared" si="0"/>
        <v>140.2979208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9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9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9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9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1.44</v>
      </c>
      <c r="M18" s="49">
        <f t="shared" si="0"/>
        <v>219.5967456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9">
        <f t="shared" si="0"/>
        <v>76.24887</v>
      </c>
    </row>
    <row r="20" spans="1:13" ht="12.75">
      <c r="A20" t="s">
        <v>102</v>
      </c>
      <c r="J20" s="20"/>
      <c r="K20" s="27" t="s">
        <v>57</v>
      </c>
      <c r="L20" s="28">
        <f>SUM(L6:L19)</f>
        <v>8.34</v>
      </c>
      <c r="M20" s="34">
        <f>SUM(M6:M19)</f>
        <v>1271.8311515999999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135</v>
      </c>
      <c r="L24" s="49">
        <f>4*0.81</f>
        <v>3.24</v>
      </c>
      <c r="M24" s="33">
        <f aca="true" t="shared" si="1" ref="M24:M35">L24*126.87*1.202*1.15</f>
        <v>568.20657924</v>
      </c>
    </row>
    <row r="25" spans="1:13" ht="12.75">
      <c r="A25" t="s">
        <v>106</v>
      </c>
      <c r="J25" s="20">
        <v>2</v>
      </c>
      <c r="K25" s="20" t="s">
        <v>138</v>
      </c>
      <c r="L25" s="49">
        <v>108.73</v>
      </c>
      <c r="M25" s="33">
        <f t="shared" si="1"/>
        <v>19068.24116073</v>
      </c>
    </row>
    <row r="26" spans="1:13" ht="12.75">
      <c r="A26" t="s">
        <v>107</v>
      </c>
      <c r="J26" s="20">
        <v>3</v>
      </c>
      <c r="K26" s="20" t="s">
        <v>139</v>
      </c>
      <c r="L26" s="25">
        <v>3.12</v>
      </c>
      <c r="M26" s="33">
        <f t="shared" si="1"/>
        <v>547.16189112</v>
      </c>
    </row>
    <row r="27" spans="1:13" ht="12.75">
      <c r="A27" s="54" t="s">
        <v>108</v>
      </c>
      <c r="B27" s="54"/>
      <c r="C27" s="54"/>
      <c r="D27" s="54"/>
      <c r="E27" s="54"/>
      <c r="F27" s="54"/>
      <c r="G27" s="54"/>
      <c r="J27" s="20">
        <v>4</v>
      </c>
      <c r="K27" s="20" t="s">
        <v>140</v>
      </c>
      <c r="L27" s="52">
        <v>2.45</v>
      </c>
      <c r="M27" s="33">
        <f t="shared" si="1"/>
        <v>429.66238244999994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143</v>
      </c>
      <c r="L28" s="25">
        <f>0.04*7.1</f>
        <v>0.284</v>
      </c>
      <c r="M28" s="33">
        <f t="shared" si="1"/>
        <v>49.80576188399999</v>
      </c>
    </row>
    <row r="29" spans="1:13" ht="12.75">
      <c r="A29" t="s">
        <v>110</v>
      </c>
      <c r="B29" s="1"/>
      <c r="C29" s="8"/>
      <c r="D29" s="8"/>
      <c r="J29" s="20">
        <v>6</v>
      </c>
      <c r="K29" s="20" t="s">
        <v>145</v>
      </c>
      <c r="L29" s="25">
        <v>1.85</v>
      </c>
      <c r="M29" s="33">
        <f t="shared" si="1"/>
        <v>324.43894185000005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3307.8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230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332.1</v>
      </c>
      <c r="F36" t="s">
        <v>65</v>
      </c>
      <c r="J36" s="20"/>
      <c r="K36" s="30" t="s">
        <v>57</v>
      </c>
      <c r="L36" s="28">
        <f>SUM(L24:L35)</f>
        <v>119.674</v>
      </c>
      <c r="M36" s="34">
        <f>SUM(M24:M35)</f>
        <v>20987.516717273993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f>48126.98-25946.46</f>
        <v>22180.520000000004</v>
      </c>
      <c r="J40" s="20">
        <v>1</v>
      </c>
      <c r="K40" s="20" t="s">
        <v>136</v>
      </c>
      <c r="L40" s="25" t="s">
        <v>137</v>
      </c>
      <c r="M40" s="25">
        <f>4*281.67</f>
        <v>1126.68</v>
      </c>
    </row>
    <row r="41" spans="1:13" ht="12.75">
      <c r="A41" t="s">
        <v>7</v>
      </c>
      <c r="F41" s="60">
        <v>44622.56</v>
      </c>
      <c r="J41" s="20">
        <v>2</v>
      </c>
      <c r="K41" s="20" t="s">
        <v>141</v>
      </c>
      <c r="L41" s="25" t="s">
        <v>142</v>
      </c>
      <c r="M41" s="25">
        <f>3*156.31</f>
        <v>468.93</v>
      </c>
    </row>
    <row r="42" spans="2:13" ht="12.75">
      <c r="B42" t="s">
        <v>8</v>
      </c>
      <c r="F42" s="9">
        <f>F41/F40</f>
        <v>2.011790526101281</v>
      </c>
      <c r="J42" s="20">
        <v>3</v>
      </c>
      <c r="K42" s="20" t="s">
        <v>144</v>
      </c>
      <c r="L42" s="25" t="s">
        <v>137</v>
      </c>
      <c r="M42" s="25">
        <f>4*14.61</f>
        <v>58.44</v>
      </c>
    </row>
    <row r="43" spans="1:13" ht="12.75">
      <c r="A43" s="7" t="s">
        <v>126</v>
      </c>
      <c r="B43" s="7"/>
      <c r="C43" s="7"/>
      <c r="D43" s="7"/>
      <c r="E43" s="7"/>
      <c r="F43" s="5">
        <f>250+400+400</f>
        <v>1050</v>
      </c>
      <c r="J43" s="20">
        <v>4</v>
      </c>
      <c r="K43" s="20" t="s">
        <v>146</v>
      </c>
      <c r="L43" s="25" t="s">
        <v>147</v>
      </c>
      <c r="M43" s="25">
        <f>4*9.16</f>
        <v>36.64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45672.56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49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(3920+480)*1.202</f>
        <v>5288.8</v>
      </c>
      <c r="J49" s="20">
        <v>10</v>
      </c>
      <c r="K49" s="20"/>
      <c r="L49" s="25"/>
      <c r="M49" s="25"/>
    </row>
    <row r="50" spans="1:13" ht="12.75">
      <c r="A50" s="6" t="s">
        <v>15</v>
      </c>
      <c r="F50" s="5">
        <f>2000*1.202</f>
        <v>2404</v>
      </c>
      <c r="J50" s="20">
        <v>11</v>
      </c>
      <c r="K50" s="20"/>
      <c r="L50" s="25"/>
      <c r="M50" s="25"/>
    </row>
    <row r="51" spans="1:13" ht="12.75">
      <c r="A51" s="6" t="s">
        <v>83</v>
      </c>
      <c r="E51" s="5">
        <v>0</v>
      </c>
      <c r="F51" s="5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7692.8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1.99</v>
      </c>
      <c r="E54" t="s">
        <v>14</v>
      </c>
      <c r="F54" s="11">
        <f>E33*D54</f>
        <v>6582.522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230</v>
      </c>
      <c r="C55" t="s">
        <v>13</v>
      </c>
      <c r="D55" s="5">
        <v>0</v>
      </c>
      <c r="E55" t="s">
        <v>14</v>
      </c>
      <c r="F55" s="11">
        <f>B55*D55</f>
        <v>0</v>
      </c>
      <c r="J55" s="20"/>
      <c r="K55" s="20"/>
      <c r="L55" s="31" t="s">
        <v>64</v>
      </c>
      <c r="M55" s="34">
        <f>SUM(M40:M54)</f>
        <v>1690.6900000000003</v>
      </c>
    </row>
    <row r="56" spans="1:6" ht="12.75">
      <c r="A56" s="4" t="s">
        <v>17</v>
      </c>
      <c r="B56" s="10"/>
      <c r="C56" s="10"/>
      <c r="F56" s="32">
        <f>SUM(F54:F55)</f>
        <v>6582.522</v>
      </c>
    </row>
    <row r="57" spans="1:2" ht="12.75">
      <c r="A57" s="4" t="s">
        <v>18</v>
      </c>
      <c r="B57" s="4"/>
    </row>
    <row r="58" spans="1:6" ht="12.75">
      <c r="A58" t="s">
        <v>19</v>
      </c>
      <c r="C58" s="53">
        <v>184596</v>
      </c>
      <c r="D58">
        <v>228897.7</v>
      </c>
      <c r="E58">
        <v>3307.8</v>
      </c>
      <c r="F58" s="35">
        <f>C58/D58*E58</f>
        <v>2667.5962615613876</v>
      </c>
    </row>
    <row r="59" spans="1:6" ht="12.75">
      <c r="A59" t="s">
        <v>20</v>
      </c>
      <c r="F59" s="35">
        <f>M20</f>
        <v>1271.8311515999999</v>
      </c>
    </row>
    <row r="60" spans="1:6" ht="12.75">
      <c r="A60" t="s">
        <v>21</v>
      </c>
      <c r="F60" s="11">
        <v>0</v>
      </c>
    </row>
    <row r="61" spans="1:6" ht="12.75">
      <c r="A61" t="s">
        <v>72</v>
      </c>
      <c r="F61" s="5">
        <f>1*600*1.202</f>
        <v>721.1999999999999</v>
      </c>
    </row>
    <row r="62" spans="1:6" ht="12.75">
      <c r="A62" t="s">
        <v>22</v>
      </c>
      <c r="F62" s="11">
        <f>M55</f>
        <v>1690.6900000000003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3307.8</v>
      </c>
      <c r="C65" t="s">
        <v>13</v>
      </c>
      <c r="D65" s="11">
        <v>0.35</v>
      </c>
      <c r="E65" t="s">
        <v>14</v>
      </c>
      <c r="F65" s="11">
        <f>B65*D65</f>
        <v>1157.73</v>
      </c>
    </row>
    <row r="66" spans="1:6" ht="12.75">
      <c r="A66" s="53" t="s">
        <v>75</v>
      </c>
      <c r="B66" s="53"/>
      <c r="C66" s="53"/>
      <c r="D66" s="57"/>
      <c r="E66" s="53"/>
      <c r="F66" s="57">
        <v>0</v>
      </c>
    </row>
    <row r="67" spans="1:6" ht="12.75">
      <c r="A67" s="46" t="s">
        <v>84</v>
      </c>
      <c r="B67" s="46"/>
      <c r="C67" s="46"/>
      <c r="D67" s="47">
        <v>0</v>
      </c>
      <c r="E67" s="46"/>
      <c r="F67" s="47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7509.047413161388</v>
      </c>
    </row>
    <row r="69" ht="12.75">
      <c r="A69" s="4" t="s">
        <v>26</v>
      </c>
    </row>
    <row r="70" spans="1:6" ht="12.75">
      <c r="A70" t="s">
        <v>27</v>
      </c>
      <c r="B70">
        <v>3307.8</v>
      </c>
      <c r="C70" t="s">
        <v>65</v>
      </c>
      <c r="D70" s="45">
        <v>0.26</v>
      </c>
      <c r="E70" s="7" t="s">
        <v>14</v>
      </c>
      <c r="F70" s="11">
        <f>B70*D70</f>
        <v>860.028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3307.8</v>
      </c>
      <c r="C73" t="s">
        <v>13</v>
      </c>
      <c r="D73" s="11">
        <v>0.9</v>
      </c>
      <c r="E73" t="s">
        <v>14</v>
      </c>
      <c r="F73" s="11">
        <f>B73*D73</f>
        <v>2977.0200000000004</v>
      </c>
    </row>
    <row r="74" spans="1:6" ht="12.75">
      <c r="A74" s="4" t="s">
        <v>29</v>
      </c>
      <c r="F74" s="32">
        <f>F70+F73</f>
        <v>3837.0480000000007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3307.8</v>
      </c>
      <c r="C77" t="s">
        <v>13</v>
      </c>
      <c r="D77" s="11">
        <v>2.02</v>
      </c>
      <c r="E77" t="s">
        <v>14</v>
      </c>
      <c r="F77" s="11">
        <f>B77*D77</f>
        <v>6681.756</v>
      </c>
    </row>
    <row r="78" spans="1:6" ht="12.75">
      <c r="A78" s="4" t="s">
        <v>31</v>
      </c>
      <c r="F78" s="32">
        <f>SUM(F77)</f>
        <v>6681.756</v>
      </c>
    </row>
    <row r="79" spans="1:6" ht="12.75">
      <c r="A79" s="50" t="s">
        <v>78</v>
      </c>
      <c r="B79" s="46"/>
      <c r="C79" s="46"/>
      <c r="D79" s="45">
        <v>0</v>
      </c>
      <c r="E79" s="46"/>
      <c r="F79" s="51">
        <f>D79*E33</f>
        <v>0</v>
      </c>
    </row>
    <row r="80" spans="1:6" ht="12.75">
      <c r="A80" s="1" t="s">
        <v>32</v>
      </c>
      <c r="B80" s="1"/>
      <c r="F80" s="32">
        <f>F52+F56+F68+F74+F78+F79</f>
        <v>32303.173413161392</v>
      </c>
    </row>
    <row r="81" spans="1:9" ht="12.75">
      <c r="A81" s="1" t="s">
        <v>76</v>
      </c>
      <c r="B81" s="36"/>
      <c r="C81" s="48">
        <v>0.058</v>
      </c>
      <c r="D81" s="1"/>
      <c r="E81" s="1"/>
      <c r="F81" s="32">
        <f>F80*5.8%</f>
        <v>1873.5840579633607</v>
      </c>
      <c r="I81" s="7"/>
    </row>
    <row r="82" spans="1:9" ht="12.75">
      <c r="A82" s="1"/>
      <c r="B82" s="36" t="s">
        <v>128</v>
      </c>
      <c r="C82" s="48"/>
      <c r="D82" s="1"/>
      <c r="E82" s="58"/>
      <c r="F82" s="59">
        <v>9196</v>
      </c>
      <c r="I82" s="7"/>
    </row>
    <row r="83" spans="1:9" ht="12.75">
      <c r="A83" s="1"/>
      <c r="B83" s="36" t="s">
        <v>129</v>
      </c>
      <c r="C83" s="48"/>
      <c r="D83" s="1"/>
      <c r="E83" s="58"/>
      <c r="F83" s="59">
        <v>330.57</v>
      </c>
      <c r="I83" s="7"/>
    </row>
    <row r="84" spans="1:9" ht="12.75">
      <c r="A84" s="1"/>
      <c r="B84" s="36" t="s">
        <v>130</v>
      </c>
      <c r="C84" s="48"/>
      <c r="D84" s="1"/>
      <c r="E84" s="58"/>
      <c r="F84" s="59">
        <v>0</v>
      </c>
      <c r="I84" s="7"/>
    </row>
    <row r="85" spans="1:6" ht="13.5">
      <c r="A85" s="12" t="s">
        <v>34</v>
      </c>
      <c r="B85" s="12"/>
      <c r="C85" s="12"/>
      <c r="D85" s="12"/>
      <c r="E85" s="12"/>
      <c r="F85" s="43">
        <f>F80+F81+F82+F83+F84</f>
        <v>43703.32747112475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43221</v>
      </c>
      <c r="C87" s="40">
        <v>264294</v>
      </c>
      <c r="D87" s="44">
        <f>F44</f>
        <v>45672.56</v>
      </c>
      <c r="E87" s="44">
        <f>F85</f>
        <v>43703.32747112475</v>
      </c>
      <c r="F87" s="42">
        <f>C87+D87-E87</f>
        <v>266263.23252887523</v>
      </c>
    </row>
    <row r="89" spans="1:6" ht="13.5" thickBot="1">
      <c r="A89" t="s">
        <v>111</v>
      </c>
      <c r="C89" s="55">
        <v>43221</v>
      </c>
      <c r="D89" s="8" t="s">
        <v>112</v>
      </c>
      <c r="E89" s="55">
        <v>43251</v>
      </c>
      <c r="F89" t="s">
        <v>113</v>
      </c>
    </row>
    <row r="90" spans="1:7" ht="13.5" thickBot="1">
      <c r="A90" t="s">
        <v>114</v>
      </c>
      <c r="F90" s="56">
        <f>E87</f>
        <v>43703.32747112475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2017-08-21T12:42:48Z</cp:lastPrinted>
  <dcterms:created xsi:type="dcterms:W3CDTF">2008-08-18T07:30:19Z</dcterms:created>
  <dcterms:modified xsi:type="dcterms:W3CDTF">2018-07-26T12:46:55Z</dcterms:modified>
  <cp:category/>
  <cp:version/>
  <cp:contentType/>
  <cp:contentStatus/>
</cp:coreProperties>
</file>