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<sst xmlns="http://schemas.openxmlformats.org/spreadsheetml/2006/main" count="177" uniqueCount="153">
  <si>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</si>
  <si>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</si>
  <si>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</si>
  <si>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</si>
  <si>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</si>
  <si>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</si>
  <si>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</si>
  <si>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</si>
  <si>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</si>
  <si>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</si>
  <si>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</si>
  <si>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</si>
  <si>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</si>
  <si>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</si>
  <si>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</si>
  <si>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</si>
  <si>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</si>
  <si>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</si>
  <si>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</si>
  <si>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</si>
  <si>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</si>
  <si>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</si>
  <si>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</si>
  <si>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</si>
  <si>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</si>
  <si>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</si>
  <si>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</si>
  <si>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</si>
  <si>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</si>
  <si>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</si>
  <si>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</si>
  <si>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</si>
  <si>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</si>
  <si>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</si>
  <si>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</si>
  <si>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</si>
  <si>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</si>
  <si>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</si>
  <si>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</si>
  <si>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</si>
  <si>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</si>
  <si>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</si>
  <si>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</si>
  <si>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</si>
  <si>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</si>
  <si>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</si>
  <si>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</si>
  <si>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</si>
  <si>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</si>
  <si>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</si>
  <si>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</si>
  <si>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</si>
  <si>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</si>
  <si>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</si>
  <si>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</si>
  <si>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</si>
  <si>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</si>
  <si>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</si>
  <si>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</si>
  <si>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</si>
  <si>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</si>
  <si>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</si>
  <si>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</si>
  <si>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</si>
  <si>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</si>
  <si>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</si>
  <si>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</si>
  <si>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</si>
  <si>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</si>
  <si>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</si>
  <si>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</si>
  <si>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</si>
  <si>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</si>
  <si>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</si>
  <si>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</si>
  <si>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</si>
  <si>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</si>
  <si>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</si>
  <si>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</si>
  <si>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</si>
  <si>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</si>
  <si>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</si>
  <si>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</si>
  <si>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</si>
  <si>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</si>
  <si>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</si>
  <si>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</si>
  <si>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</si>
  <si>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</si>
  <si>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</si>
  <si>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</si>
  <si>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</si>
  <si>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</si>
  <si>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</si>
  <si>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</si>
  <si>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</si>
  <si>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</si>
  <si>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</si>
  <si>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</si>
  <si>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</si>
  <si>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</si>
  <si>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</si>
  <si>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</si>
  <si>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</si>
  <si>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</si>
  <si>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</si>
  <si>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</si>
  <si>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</si>
  <si>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</si>
  <si>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</si>
  <si>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</si>
  <si>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</si>
  <si>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</si>
  <si>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</si>
  <si>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</si>
  <si>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</si>
  <si>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</si>
  <si>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</si>
  <si>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</si>
  <si>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</si>
  <si>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</si>
  <si>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</si>
  <si>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</si>
  <si>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</si>
  <si>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</si>
  <si>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</si>
  <si>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</si>
  <si>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</si>
  <si>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</si>
  <si>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</si>
  <si>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</si>
  <si>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</si>
  <si>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</si>
  <si>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</si>
  <si>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</si>
  <si>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</si>
  <si>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покраска эл.узла</t>
  </si>
  <si>
    <t>краска зелёная</t>
  </si>
  <si>
    <t>1кг</t>
  </si>
  <si>
    <t>смена выключателя (1шт)</t>
  </si>
  <si>
    <t>выключатель</t>
  </si>
  <si>
    <t>1шт</t>
  </si>
  <si>
    <t>смена светильника (24 шт) л/кл</t>
  </si>
  <si>
    <t>смена эл. Провода (19мп)</t>
  </si>
  <si>
    <t>светильник</t>
  </si>
  <si>
    <t>24шт</t>
  </si>
  <si>
    <t>саморез</t>
  </si>
  <si>
    <t>48шт</t>
  </si>
  <si>
    <t>дюпель</t>
  </si>
  <si>
    <t>провод алюм.</t>
  </si>
  <si>
    <t>9мп</t>
  </si>
  <si>
    <t>провод медн.</t>
  </si>
  <si>
    <t>10мп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</si>
</sst>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47" sqref="M47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414.7938528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164.69755920000003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4.300000000000001</v>
      </c>
      <c r="M20" s="33">
        <f>SUM(M6:M19)</f>
        <v>655.7402820000001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3.12</v>
      </c>
      <c r="M24" s="32">
        <f>L24*126.87*1.202*1.15</f>
        <v>547.16189112</v>
      </c>
    </row>
    <row r="25" spans="1:13" ht="12.75">
      <c r="A25" t="s">
        <v>107</v>
      </c>
      <c r="J25" s="20">
        <v>2</v>
      </c>
      <c r="K25" s="20" t="s">
        <v>139</v>
      </c>
      <c r="L25" s="48">
        <v>0.24</v>
      </c>
      <c r="M25" s="32">
        <f aca="true" t="shared" si="1" ref="M25:M35">L25*126.87*1.202*1.15</f>
        <v>42.08937623999999</v>
      </c>
    </row>
    <row r="26" spans="1:13" ht="12.75">
      <c r="A26" t="s">
        <v>108</v>
      </c>
      <c r="J26" s="20">
        <v>3</v>
      </c>
      <c r="K26" s="20" t="s">
        <v>142</v>
      </c>
      <c r="L26" s="48">
        <f>0.24*89.1</f>
        <v>21.383999999999997</v>
      </c>
      <c r="M26" s="32">
        <f t="shared" si="1"/>
        <v>3750.1634229839988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 t="s">
        <v>143</v>
      </c>
      <c r="L27" s="25">
        <f>0.19*19</f>
        <v>3.61</v>
      </c>
      <c r="M27" s="32">
        <f t="shared" si="1"/>
        <v>633.09436761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42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28.353999999999996</v>
      </c>
      <c r="M36" s="33">
        <f>SUM(M24:M35)</f>
        <v>4972.509057953998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39042.94-1189.71</f>
        <v>37853.23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31175.26</v>
      </c>
      <c r="J40" s="20">
        <v>1</v>
      </c>
      <c r="K40" s="20" t="s">
        <v>137</v>
      </c>
      <c r="L40" s="25" t="s">
        <v>138</v>
      </c>
      <c r="M40" s="25">
        <v>156.31</v>
      </c>
    </row>
    <row r="41" spans="2:13" ht="12.75">
      <c r="B41" t="s">
        <v>8</v>
      </c>
      <c r="F41" s="9">
        <f>F40/F39</f>
        <v>0.8235825582123374</v>
      </c>
      <c r="J41" s="20">
        <v>2</v>
      </c>
      <c r="K41" s="20" t="s">
        <v>140</v>
      </c>
      <c r="L41" s="25" t="s">
        <v>141</v>
      </c>
      <c r="M41" s="25">
        <v>59.57</v>
      </c>
    </row>
    <row r="42" spans="1:13" ht="12.75">
      <c r="A42" t="s">
        <v>127</v>
      </c>
      <c r="F42" s="5">
        <f>250+400+400</f>
        <v>1050</v>
      </c>
      <c r="J42" s="20">
        <v>3</v>
      </c>
      <c r="K42" s="20" t="s">
        <v>144</v>
      </c>
      <c r="L42" s="25" t="s">
        <v>145</v>
      </c>
      <c r="M42" s="25">
        <f>24*323.54</f>
        <v>7764.960000000001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32225.26</v>
      </c>
      <c r="J43" s="20">
        <v>4</v>
      </c>
      <c r="K43" s="20" t="s">
        <v>146</v>
      </c>
      <c r="L43" s="25" t="s">
        <v>147</v>
      </c>
      <c r="M43" s="25">
        <f>48*2.41</f>
        <v>115.68</v>
      </c>
    </row>
    <row r="44" spans="10:13" ht="12.75">
      <c r="J44" s="20">
        <v>5</v>
      </c>
      <c r="K44" s="20" t="s">
        <v>148</v>
      </c>
      <c r="L44" s="25" t="s">
        <v>147</v>
      </c>
      <c r="M44" s="25">
        <f>48*4.75</f>
        <v>228</v>
      </c>
    </row>
    <row r="45" spans="2:13" ht="12.75">
      <c r="B45" s="1" t="s">
        <v>10</v>
      </c>
      <c r="C45" s="1"/>
      <c r="J45" s="20">
        <v>6</v>
      </c>
      <c r="K45" s="20" t="s">
        <v>149</v>
      </c>
      <c r="L45" s="25" t="s">
        <v>150</v>
      </c>
      <c r="M45" s="25">
        <f>9*50</f>
        <v>450</v>
      </c>
    </row>
    <row r="46" spans="10:13" ht="12.75">
      <c r="J46" s="20">
        <v>7</v>
      </c>
      <c r="K46" s="20" t="s">
        <v>151</v>
      </c>
      <c r="L46" s="25" t="s">
        <v>152</v>
      </c>
      <c r="M46" s="25">
        <f>10*58.5</f>
        <v>585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(5040+810)*1.202</f>
        <v>7031.7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7031.7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5255.789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5255.789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184596</v>
      </c>
      <c r="D57">
        <v>228897.7</v>
      </c>
      <c r="E57">
        <v>2641.1</v>
      </c>
      <c r="F57" s="34">
        <f>C57/D57*E57</f>
        <v>2129.9318236924178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655.7402820000001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4972.509057953998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9359.52</v>
      </c>
    </row>
    <row r="61" spans="1:6" ht="12.75">
      <c r="A61" t="s">
        <v>22</v>
      </c>
      <c r="F61" s="11">
        <f>M60</f>
        <v>9359.52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0.35</v>
      </c>
      <c r="E64" t="s">
        <v>14</v>
      </c>
      <c r="F64" s="11">
        <f>B64*D64</f>
        <v>924.3849999999999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18042.086163646414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0.26</v>
      </c>
      <c r="E69" t="s">
        <v>14</v>
      </c>
      <c r="F69" s="11">
        <f>B69*D69</f>
        <v>686.686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</v>
      </c>
      <c r="E72" t="s">
        <v>14</v>
      </c>
      <c r="F72" s="11">
        <f>B72*D72</f>
        <v>2376.99</v>
      </c>
    </row>
    <row r="73" spans="1:6" ht="12.75">
      <c r="A73" s="4" t="s">
        <v>29</v>
      </c>
      <c r="F73" s="31">
        <f>F69+F72</f>
        <v>3063.676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2.02</v>
      </c>
      <c r="E76" t="s">
        <v>14</v>
      </c>
      <c r="F76" s="11">
        <f>B76*D76</f>
        <v>5335.022</v>
      </c>
    </row>
    <row r="77" spans="1:6" ht="12.75">
      <c r="A77" s="4" t="s">
        <v>31</v>
      </c>
      <c r="F77" s="31">
        <f>SUM(F76)</f>
        <v>5335.022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38728.27316364641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2246.2398434914917</v>
      </c>
    </row>
    <row r="81" spans="1:6" ht="12.75">
      <c r="A81" s="1"/>
      <c r="B81" s="35" t="s">
        <v>129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130</v>
      </c>
      <c r="C82" s="35"/>
      <c r="D82" s="1"/>
      <c r="E82" s="62"/>
      <c r="F82" s="63">
        <v>290.45</v>
      </c>
    </row>
    <row r="83" spans="1:6" ht="12.75">
      <c r="A83" s="1"/>
      <c r="B83" s="35" t="s">
        <v>131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49318.2130071379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43221</v>
      </c>
      <c r="C86" s="39">
        <v>204957</v>
      </c>
      <c r="D86" s="44">
        <f>F43</f>
        <v>32225.26</v>
      </c>
      <c r="E86" s="44">
        <f>F84</f>
        <v>49318.2130071379</v>
      </c>
      <c r="F86" s="45">
        <f>C86+D86-E86</f>
        <v>187864.0469928621</v>
      </c>
    </row>
    <row r="88" spans="1:6" ht="13.5" thickBot="1">
      <c r="A88" t="s">
        <v>112</v>
      </c>
      <c r="C88" s="59">
        <v>43221</v>
      </c>
      <c r="D88" s="8" t="s">
        <v>113</v>
      </c>
      <c r="E88" s="59">
        <v>43251</v>
      </c>
      <c r="F88" t="s">
        <v>114</v>
      </c>
    </row>
    <row r="89" spans="1:7" ht="13.5" thickBot="1">
      <c r="A89" t="s">
        <v>115</v>
      </c>
      <c r="F89" s="60">
        <f>E86</f>
        <v>49318.2130071379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2018-07-19T05:43:10Z</dcterms:modified>
  <cp:category/>
  <cp:version/>
  <cp:contentType/>
  <cp:contentStatus/>
</cp:coreProperties>
</file>