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<sst xmlns="http://schemas.openxmlformats.org/spreadsheetml/2006/main" count="174" uniqueCount="150">
  <si>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</si>
  <si>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</si>
  <si>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</si>
  <si>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</si>
  <si>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</si>
  <si>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</si>
  <si>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</si>
  <si>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</si>
  <si>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</si>
  <si>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</si>
  <si>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</si>
  <si>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</si>
  <si>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</si>
  <si>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</si>
  <si>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</si>
  <si>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</si>
  <si>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</si>
  <si>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</si>
  <si>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</si>
  <si>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</si>
  <si>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</si>
  <si>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</si>
  <si>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</si>
  <si>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</si>
  <si>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</si>
  <si>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</si>
  <si>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</si>
  <si>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</si>
  <si>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</si>
  <si>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</si>
  <si>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</si>
  <si>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</si>
  <si>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</si>
  <si>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</si>
  <si>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</si>
  <si>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</si>
  <si>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</si>
  <si>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</si>
  <si>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</si>
  <si>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</si>
  <si>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</si>
  <si>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</si>
  <si>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</si>
  <si>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</si>
  <si>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</si>
  <si>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</si>
  <si>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</si>
  <si>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</si>
  <si>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</si>
  <si>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</si>
  <si>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</si>
  <si>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</si>
  <si>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</si>
  <si>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</si>
  <si>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</si>
  <si>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</si>
  <si>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</si>
  <si>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</si>
  <si>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</si>
  <si>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</si>
  <si>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</si>
  <si>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</si>
  <si>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</si>
  <si>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</si>
  <si>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</si>
  <si>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</si>
  <si>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</si>
  <si>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</si>
  <si>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</si>
  <si>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</si>
  <si>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</si>
  <si>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</si>
  <si>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</si>
  <si>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</si>
  <si>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</si>
  <si>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</si>
  <si>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</si>
  <si>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</si>
  <si>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</si>
  <si>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</si>
  <si>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</si>
  <si>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</si>
  <si>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</si>
  <si>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</si>
  <si>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</si>
  <si>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</si>
  <si>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</si>
  <si>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</si>
  <si>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</si>
  <si>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</si>
  <si>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</si>
  <si>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</si>
  <si>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</si>
  <si>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</si>
  <si>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</si>
  <si>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</si>
  <si>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</si>
  <si>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</si>
  <si>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</si>
  <si>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</si>
  <si>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</si>
  <si>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</si>
  <si>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</si>
  <si>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</si>
  <si>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</si>
  <si>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</si>
  <si>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</si>
  <si>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</si>
  <si>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</si>
  <si>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</si>
  <si>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</si>
  <si>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</si>
  <si>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14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</si>
  <si>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</si>
  <si>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</si>
  <si>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</si>
  <si>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</si>
  <si>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</si>
  <si>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</si>
  <si>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</si>
  <si>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</si>
  <si>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</si>
  <si>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</si>
  <si>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</si>
  <si>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</si>
  <si>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</si>
  <si>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</si>
  <si>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</si>
  <si>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</si>
  <si>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</si>
  <si>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</si>
  <si>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</si>
  <si>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</si>
  <si>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</si>
  <si>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августа</t>
  </si>
  <si>
    <t>за   август  2018 г.</t>
  </si>
  <si>
    <t>ост.на 01.09</t>
  </si>
  <si>
    <t>прочистка канализации</t>
  </si>
  <si>
    <t>смена труб д 25 (4мп) кв.34</t>
  </si>
  <si>
    <t>смена вентиля д 25 (1шт) кв.34</t>
  </si>
  <si>
    <t>труба д 25</t>
  </si>
  <si>
    <t>4мп</t>
  </si>
  <si>
    <t>гебо 25</t>
  </si>
  <si>
    <t>1шт</t>
  </si>
  <si>
    <t>муфта 25 раз.</t>
  </si>
  <si>
    <t>2шт</t>
  </si>
  <si>
    <t>муфта нер.25</t>
  </si>
  <si>
    <t>тройник 25</t>
  </si>
  <si>
    <t>4шт</t>
  </si>
  <si>
    <t>уголок25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</si>
</sst>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5" fontId="0" fillId="0" borderId="16" xfId="0" applyNumberFormat="1" applyBorder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6">
      <selection activeCell="K47" sqref="K47"/>
    </sheetView>
  </sheetViews>
  <sheetFormatPr defaultColWidth="9.00390625" defaultRowHeight="12.75"/>
  <cols>
    <col min="1" max="1" width="15.50390625" style="0" customWidth="1"/>
    <col min="3" max="3" width="10.875" style="0" customWidth="1"/>
    <col min="4" max="5" width="11.1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86</v>
      </c>
      <c r="D1" s="8">
        <v>8</v>
      </c>
      <c r="K1" t="s">
        <v>67</v>
      </c>
    </row>
    <row r="2" spans="1:11" ht="12.75">
      <c r="A2" t="s">
        <v>87</v>
      </c>
      <c r="K2" s="5" t="s">
        <v>135</v>
      </c>
    </row>
    <row r="3" spans="1:13" ht="12.75">
      <c r="A3" t="s">
        <v>88</v>
      </c>
      <c r="J3" s="14" t="s">
        <v>36</v>
      </c>
      <c r="K3" s="54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133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89</v>
      </c>
      <c r="J5" s="15"/>
      <c r="K5" s="15"/>
      <c r="L5" s="21" t="s">
        <v>41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2.59</v>
      </c>
      <c r="M6" s="46">
        <f>L6*126.87*1.202</f>
        <v>394.9691466</v>
      </c>
    </row>
    <row r="7" spans="10:13" ht="12.75">
      <c r="J7" s="14">
        <v>2</v>
      </c>
      <c r="K7" s="14" t="s">
        <v>44</v>
      </c>
      <c r="L7" s="14"/>
      <c r="M7" s="46">
        <f aca="true" t="shared" si="0" ref="M7:M19">L7*126.87*1.202</f>
        <v>0</v>
      </c>
    </row>
    <row r="8" spans="1:13" ht="12.75">
      <c r="A8" t="s">
        <v>92</v>
      </c>
      <c r="J8" s="15"/>
      <c r="K8" s="15" t="s">
        <v>45</v>
      </c>
      <c r="L8" s="21"/>
      <c r="M8" s="46">
        <f t="shared" si="0"/>
        <v>0</v>
      </c>
    </row>
    <row r="9" spans="5:13" ht="12.75">
      <c r="E9" t="s">
        <v>93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49</v>
      </c>
      <c r="L11" s="23">
        <v>3.7</v>
      </c>
      <c r="M11" s="46">
        <f t="shared" si="0"/>
        <v>564.2416380000001</v>
      </c>
    </row>
    <row r="12" spans="5:13" ht="12.75">
      <c r="E12" t="s">
        <v>96</v>
      </c>
      <c r="J12" s="14">
        <v>4</v>
      </c>
      <c r="K12" s="17" t="s">
        <v>48</v>
      </c>
      <c r="L12" s="22"/>
      <c r="M12" s="46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</v>
      </c>
      <c r="M13" s="46">
        <f t="shared" si="0"/>
        <v>564.2416380000001</v>
      </c>
    </row>
    <row r="14" spans="1:13" ht="12.75">
      <c r="A14" t="s">
        <v>98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5:13" ht="12.75">
      <c r="E15" t="s">
        <v>99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100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54</v>
      </c>
      <c r="K17" s="26" t="s">
        <v>82</v>
      </c>
      <c r="L17" s="21">
        <v>0</v>
      </c>
      <c r="M17" s="46">
        <f t="shared" si="0"/>
        <v>0</v>
      </c>
    </row>
    <row r="18" spans="1:13" ht="12.75">
      <c r="A18" t="s">
        <v>102</v>
      </c>
      <c r="J18" s="15" t="s">
        <v>56</v>
      </c>
      <c r="K18" s="26" t="s">
        <v>55</v>
      </c>
      <c r="L18" s="21">
        <v>1.8</v>
      </c>
      <c r="M18" s="46">
        <f t="shared" si="0"/>
        <v>274.495932</v>
      </c>
    </row>
    <row r="19" spans="1:13" ht="12.75">
      <c r="A19" t="s">
        <v>103</v>
      </c>
      <c r="J19" s="16" t="s">
        <v>81</v>
      </c>
      <c r="K19" s="18" t="s">
        <v>57</v>
      </c>
      <c r="L19" s="23">
        <v>0.5</v>
      </c>
      <c r="M19" s="46">
        <f t="shared" si="0"/>
        <v>76.24887</v>
      </c>
    </row>
    <row r="20" spans="1:13" ht="12.75">
      <c r="A20" t="s">
        <v>129</v>
      </c>
      <c r="J20" s="20"/>
      <c r="K20" s="27" t="s">
        <v>58</v>
      </c>
      <c r="L20" s="28">
        <f>SUM(L6:L19)</f>
        <v>12.290000000000001</v>
      </c>
      <c r="M20" s="33">
        <f>SUM(M6:M19)</f>
        <v>1874.1972246000003</v>
      </c>
    </row>
    <row r="21" spans="1:11" ht="12.75">
      <c r="A21" t="s">
        <v>104</v>
      </c>
      <c r="K21" s="1" t="s">
        <v>59</v>
      </c>
    </row>
    <row r="22" spans="1:13" ht="12.75">
      <c r="A22" t="s">
        <v>105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106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107</v>
      </c>
      <c r="J24" s="20">
        <v>1</v>
      </c>
      <c r="K24" s="20" t="s">
        <v>137</v>
      </c>
      <c r="L24" s="46">
        <v>4.83</v>
      </c>
      <c r="M24" s="32">
        <f>L24*126.87*1.202*1.15</f>
        <v>847.0486968299999</v>
      </c>
    </row>
    <row r="25" spans="1:13" ht="12.75">
      <c r="A25" t="s">
        <v>108</v>
      </c>
      <c r="J25" s="20">
        <v>2</v>
      </c>
      <c r="K25" s="20" t="s">
        <v>138</v>
      </c>
      <c r="L25" s="25">
        <f>0.04*184.3</f>
        <v>7.372000000000001</v>
      </c>
      <c r="M25" s="32">
        <f aca="true" t="shared" si="1" ref="M25:M36">L25*126.87*1.202*1.15</f>
        <v>1292.845340172</v>
      </c>
    </row>
    <row r="26" spans="1:13" ht="12.75">
      <c r="A26" t="s">
        <v>109</v>
      </c>
      <c r="J26" s="20">
        <v>3</v>
      </c>
      <c r="K26" s="20" t="s">
        <v>139</v>
      </c>
      <c r="L26" s="46">
        <v>0.81</v>
      </c>
      <c r="M26" s="32">
        <f t="shared" si="1"/>
        <v>142.05164481</v>
      </c>
    </row>
    <row r="27" spans="1:13" ht="12.75">
      <c r="A27" s="51" t="s">
        <v>110</v>
      </c>
      <c r="B27" s="51"/>
      <c r="C27" s="51"/>
      <c r="D27" s="51"/>
      <c r="E27" s="51"/>
      <c r="F27" s="51"/>
      <c r="G27" s="51"/>
      <c r="J27" s="20">
        <v>4</v>
      </c>
      <c r="K27" s="20"/>
      <c r="L27" s="57"/>
      <c r="M27" s="32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3380.9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716.6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282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11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58</v>
      </c>
      <c r="L37" s="28">
        <f>SUM(L24:L36)</f>
        <v>13.012000000000002</v>
      </c>
      <c r="M37" s="33">
        <f>SUM(M24:M36)</f>
        <v>2281.945681812</v>
      </c>
    </row>
    <row r="38" ht="12.75">
      <c r="K38" s="1" t="s">
        <v>62</v>
      </c>
    </row>
    <row r="39" spans="1:13" ht="12.75">
      <c r="A39" s="2" t="s">
        <v>6</v>
      </c>
      <c r="F39" s="11">
        <v>48607.83</v>
      </c>
      <c r="J39" s="22" t="s">
        <v>36</v>
      </c>
      <c r="K39" s="22"/>
      <c r="L39" s="22" t="s">
        <v>63</v>
      </c>
      <c r="M39" s="22" t="s">
        <v>42</v>
      </c>
    </row>
    <row r="40" spans="1:13" ht="12.75">
      <c r="A40" t="s">
        <v>7</v>
      </c>
      <c r="F40" s="5">
        <v>40699.39</v>
      </c>
      <c r="J40" s="23" t="s">
        <v>37</v>
      </c>
      <c r="K40" s="23" t="s">
        <v>83</v>
      </c>
      <c r="L40" s="23"/>
      <c r="M40" s="23" t="s">
        <v>64</v>
      </c>
    </row>
    <row r="41" spans="2:13" ht="12.75">
      <c r="B41" t="s">
        <v>8</v>
      </c>
      <c r="F41" s="9">
        <f>F40/F39</f>
        <v>0.8373011097183314</v>
      </c>
      <c r="J41" s="20">
        <v>1</v>
      </c>
      <c r="K41" s="20" t="s">
        <v>140</v>
      </c>
      <c r="L41" s="25" t="s">
        <v>141</v>
      </c>
      <c r="M41" s="25">
        <f>4*117.17</f>
        <v>468.68</v>
      </c>
    </row>
    <row r="42" spans="1:13" ht="12.75">
      <c r="A42" s="7" t="s">
        <v>128</v>
      </c>
      <c r="B42" s="7"/>
      <c r="C42" s="7"/>
      <c r="D42" s="7"/>
      <c r="E42" s="7"/>
      <c r="F42" s="5">
        <f>250+250</f>
        <v>500</v>
      </c>
      <c r="J42" s="20">
        <v>2</v>
      </c>
      <c r="K42" s="20" t="s">
        <v>142</v>
      </c>
      <c r="L42" s="25" t="s">
        <v>143</v>
      </c>
      <c r="M42" s="25">
        <v>707.5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41199.39</v>
      </c>
      <c r="J43" s="20">
        <v>3</v>
      </c>
      <c r="K43" s="20" t="s">
        <v>144</v>
      </c>
      <c r="L43" s="25" t="s">
        <v>145</v>
      </c>
      <c r="M43" s="25">
        <f>2*129</f>
        <v>258</v>
      </c>
    </row>
    <row r="44" spans="10:13" ht="12.75">
      <c r="J44" s="20">
        <v>4</v>
      </c>
      <c r="K44" s="20" t="s">
        <v>146</v>
      </c>
      <c r="L44" s="25" t="s">
        <v>145</v>
      </c>
      <c r="M44" s="25">
        <f>2*80</f>
        <v>160</v>
      </c>
    </row>
    <row r="45" spans="2:13" ht="12.75">
      <c r="B45" s="1" t="s">
        <v>10</v>
      </c>
      <c r="C45" s="1"/>
      <c r="J45" s="20">
        <v>6</v>
      </c>
      <c r="K45" s="20" t="s">
        <v>147</v>
      </c>
      <c r="L45" s="25" t="s">
        <v>148</v>
      </c>
      <c r="M45" s="25">
        <f>4*13</f>
        <v>52</v>
      </c>
    </row>
    <row r="46" spans="10:13" ht="12.75">
      <c r="J46" s="20">
        <v>7</v>
      </c>
      <c r="K46" s="20" t="s">
        <v>149</v>
      </c>
      <c r="L46" s="25" t="s">
        <v>148</v>
      </c>
      <c r="M46" s="25">
        <f>4*13</f>
        <v>52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8</v>
      </c>
      <c r="K47" s="20"/>
      <c r="L47" s="25"/>
      <c r="M47" s="25"/>
    </row>
    <row r="48" spans="1:13" ht="12.75">
      <c r="A48" t="s">
        <v>12</v>
      </c>
      <c r="F48" s="11">
        <f>(5040+810+556)*1.202</f>
        <v>7700.012</v>
      </c>
      <c r="J48" s="20">
        <v>9</v>
      </c>
      <c r="K48" s="20"/>
      <c r="L48" s="25"/>
      <c r="M48" s="25"/>
    </row>
    <row r="49" spans="1:13" ht="12.75">
      <c r="A49" s="6" t="s">
        <v>15</v>
      </c>
      <c r="F49" s="5">
        <f>1600*1.202</f>
        <v>1923.1999999999998</v>
      </c>
      <c r="J49" s="20">
        <v>10</v>
      </c>
      <c r="K49" s="20"/>
      <c r="L49" s="25"/>
      <c r="M49" s="25"/>
    </row>
    <row r="50" spans="1:13" ht="12.75">
      <c r="A50" s="6" t="s">
        <v>84</v>
      </c>
      <c r="E50" s="5">
        <v>0</v>
      </c>
      <c r="F50" s="11">
        <f>E50*E32</f>
        <v>0</v>
      </c>
      <c r="J50" s="20">
        <v>11</v>
      </c>
      <c r="K50" s="20"/>
      <c r="L50" s="25"/>
      <c r="M50" s="25"/>
    </row>
    <row r="51" spans="1:13" ht="12.75">
      <c r="A51" s="4" t="s">
        <v>34</v>
      </c>
      <c r="F51" s="31">
        <f>F48+F49+F50</f>
        <v>9623.212</v>
      </c>
      <c r="J51" s="20">
        <v>12</v>
      </c>
      <c r="K51" s="20"/>
      <c r="L51" s="25"/>
      <c r="M51" s="25"/>
    </row>
    <row r="52" spans="1:13" ht="12.75">
      <c r="A52" s="4" t="s">
        <v>16</v>
      </c>
      <c r="J52" s="20">
        <v>13</v>
      </c>
      <c r="K52" s="20"/>
      <c r="L52" s="25"/>
      <c r="M52" s="25"/>
    </row>
    <row r="53" spans="1:13" ht="12.75">
      <c r="A53" t="s">
        <v>74</v>
      </c>
      <c r="D53" s="5">
        <v>1.99</v>
      </c>
      <c r="E53" t="s">
        <v>14</v>
      </c>
      <c r="F53" s="11">
        <f>E32*D53</f>
        <v>6727.991</v>
      </c>
      <c r="J53" s="20">
        <v>14</v>
      </c>
      <c r="K53" s="20"/>
      <c r="L53" s="25"/>
      <c r="M53" s="25"/>
    </row>
    <row r="54" spans="1:13" ht="12.75">
      <c r="A54" t="s">
        <v>79</v>
      </c>
      <c r="B54">
        <v>716.6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15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6727.991</v>
      </c>
      <c r="J55" s="20">
        <v>16</v>
      </c>
      <c r="K55" s="20"/>
      <c r="L55" s="25"/>
      <c r="M55" s="25"/>
    </row>
    <row r="56" spans="1:13" ht="12.75">
      <c r="A56" s="4" t="s">
        <v>18</v>
      </c>
      <c r="B56" s="4"/>
      <c r="J56" s="20">
        <v>17</v>
      </c>
      <c r="K56" s="20"/>
      <c r="L56" s="25"/>
      <c r="M56" s="25"/>
    </row>
    <row r="57" spans="1:13" ht="12.75">
      <c r="A57" t="s">
        <v>19</v>
      </c>
      <c r="C57" s="50">
        <v>185357</v>
      </c>
      <c r="D57">
        <v>228897.7</v>
      </c>
      <c r="E57">
        <v>3380.9</v>
      </c>
      <c r="F57" s="34">
        <f>C57/D57*E57</f>
        <v>2737.7884587743783</v>
      </c>
      <c r="J57" s="20">
        <v>18</v>
      </c>
      <c r="K57" s="20"/>
      <c r="L57" s="25"/>
      <c r="M57" s="25"/>
    </row>
    <row r="58" spans="1:13" ht="12.75">
      <c r="A58" t="s">
        <v>20</v>
      </c>
      <c r="F58" s="34">
        <f>M20</f>
        <v>1874.1972246000003</v>
      </c>
      <c r="J58" s="20">
        <v>19</v>
      </c>
      <c r="K58" s="20"/>
      <c r="L58" s="25"/>
      <c r="M58" s="25"/>
    </row>
    <row r="59" spans="1:13" ht="12.75">
      <c r="A59" t="s">
        <v>21</v>
      </c>
      <c r="F59" s="11">
        <f>M37</f>
        <v>2281.945681812</v>
      </c>
      <c r="J59" s="20"/>
      <c r="K59" s="20"/>
      <c r="L59" s="30" t="s">
        <v>65</v>
      </c>
      <c r="M59" s="33">
        <f>SUM(M41:M58)</f>
        <v>1698.18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M59</f>
        <v>1698.18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3380.9</v>
      </c>
      <c r="C64" t="s">
        <v>13</v>
      </c>
      <c r="D64" s="11">
        <v>0.28</v>
      </c>
      <c r="E64" t="s">
        <v>14</v>
      </c>
      <c r="F64" s="11">
        <f>B64*D64</f>
        <v>946.6520000000002</v>
      </c>
    </row>
    <row r="65" spans="1:6" ht="12.75">
      <c r="A65" s="50" t="s">
        <v>75</v>
      </c>
      <c r="B65" s="50"/>
      <c r="C65" s="50"/>
      <c r="D65" s="58"/>
      <c r="E65" s="50"/>
      <c r="F65" s="58">
        <v>0</v>
      </c>
    </row>
    <row r="66" spans="1:6" ht="12.75">
      <c r="A66" s="44" t="s">
        <v>85</v>
      </c>
      <c r="B66" s="44"/>
      <c r="C66" s="44"/>
      <c r="D66" s="45">
        <v>0</v>
      </c>
      <c r="E66" s="44"/>
      <c r="F66" s="45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9538.76336518638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3380.9</v>
      </c>
      <c r="C69" t="s">
        <v>66</v>
      </c>
      <c r="D69" s="5">
        <v>0.25</v>
      </c>
      <c r="E69" t="s">
        <v>14</v>
      </c>
      <c r="F69" s="11">
        <f>B69*D69</f>
        <v>845.225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3380.9</v>
      </c>
      <c r="C72" t="s">
        <v>13</v>
      </c>
      <c r="D72" s="11">
        <v>0.92</v>
      </c>
      <c r="E72" t="s">
        <v>14</v>
      </c>
      <c r="F72" s="11">
        <f>B72*D72</f>
        <v>3110.4280000000003</v>
      </c>
    </row>
    <row r="73" spans="1:6" ht="12.75">
      <c r="A73" s="4" t="s">
        <v>29</v>
      </c>
      <c r="F73" s="31">
        <f>F69+F72</f>
        <v>3955.6530000000002</v>
      </c>
    </row>
    <row r="74" spans="1:6" ht="12.75">
      <c r="A74" s="4" t="s">
        <v>30</v>
      </c>
      <c r="F74" s="5"/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3380.9</v>
      </c>
      <c r="C76" t="s">
        <v>13</v>
      </c>
      <c r="D76" s="11">
        <v>2.34</v>
      </c>
      <c r="E76" t="s">
        <v>14</v>
      </c>
      <c r="F76" s="11">
        <f>B76*D76</f>
        <v>7911.306</v>
      </c>
    </row>
    <row r="77" spans="1:6" ht="12.75">
      <c r="A77" s="4" t="s">
        <v>32</v>
      </c>
      <c r="F77" s="31">
        <f>SUM(F76)</f>
        <v>7911.306</v>
      </c>
    </row>
    <row r="78" spans="1:6" ht="12.75">
      <c r="A78" s="47" t="s">
        <v>78</v>
      </c>
      <c r="B78" s="44"/>
      <c r="C78" s="44"/>
      <c r="D78" s="48">
        <v>0</v>
      </c>
      <c r="E78" s="44"/>
      <c r="F78" s="49">
        <f>D78*E32</f>
        <v>0</v>
      </c>
    </row>
    <row r="79" spans="1:6" ht="12.75">
      <c r="A79" s="1" t="s">
        <v>33</v>
      </c>
      <c r="B79" s="1"/>
      <c r="F79" s="31">
        <f>F51+F55+F67+F73+F77+F78</f>
        <v>37756.92536518638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2189.90167118081</v>
      </c>
    </row>
    <row r="81" spans="1:6" ht="12.75">
      <c r="A81" s="1"/>
      <c r="B81" s="36" t="s">
        <v>130</v>
      </c>
      <c r="C81" s="36"/>
      <c r="D81" s="1"/>
      <c r="E81" s="55"/>
      <c r="F81" s="56">
        <v>1546.14</v>
      </c>
    </row>
    <row r="82" spans="1:6" ht="12.75">
      <c r="A82" s="1"/>
      <c r="B82" s="36" t="s">
        <v>131</v>
      </c>
      <c r="C82" s="36"/>
      <c r="D82" s="1"/>
      <c r="E82" s="55"/>
      <c r="F82" s="56">
        <v>304.37</v>
      </c>
    </row>
    <row r="83" spans="1:6" ht="12.75">
      <c r="A83" s="1"/>
      <c r="B83" s="36" t="s">
        <v>132</v>
      </c>
      <c r="C83" s="36"/>
      <c r="D83" s="1"/>
      <c r="E83" s="55"/>
      <c r="F83" s="56">
        <v>0</v>
      </c>
    </row>
    <row r="84" spans="1:9" ht="13.5">
      <c r="A84" s="12" t="s">
        <v>35</v>
      </c>
      <c r="B84" s="12"/>
      <c r="C84" s="12"/>
      <c r="D84" s="12"/>
      <c r="E84" s="12"/>
      <c r="F84" s="35">
        <f>F79+F80+F81+F82+F83</f>
        <v>41797.337036367186</v>
      </c>
      <c r="I84" s="7"/>
    </row>
    <row r="85" spans="2:6" ht="12.75">
      <c r="B85" s="37" t="s">
        <v>68</v>
      </c>
      <c r="C85" s="38" t="s">
        <v>69</v>
      </c>
      <c r="D85" s="22" t="s">
        <v>70</v>
      </c>
      <c r="E85" s="22" t="s">
        <v>71</v>
      </c>
      <c r="F85" s="41" t="s">
        <v>136</v>
      </c>
    </row>
    <row r="86" spans="1:6" ht="12.75">
      <c r="A86" s="13"/>
      <c r="B86" s="39">
        <v>43313</v>
      </c>
      <c r="C86" s="40">
        <v>-8798</v>
      </c>
      <c r="D86" s="42">
        <f>F43</f>
        <v>41199.39</v>
      </c>
      <c r="E86" s="42">
        <f>F84</f>
        <v>41797.337036367186</v>
      </c>
      <c r="F86" s="43">
        <f>C86+D86-E86</f>
        <v>-9395.947036367186</v>
      </c>
    </row>
    <row r="88" spans="1:6" ht="13.5" thickBot="1">
      <c r="A88" t="s">
        <v>113</v>
      </c>
      <c r="C88" s="52">
        <v>43313</v>
      </c>
      <c r="D88" s="8" t="s">
        <v>114</v>
      </c>
      <c r="E88" s="52">
        <v>43343</v>
      </c>
      <c r="F88" t="s">
        <v>115</v>
      </c>
    </row>
    <row r="89" spans="1:7" ht="13.5" thickBot="1">
      <c r="A89" t="s">
        <v>116</v>
      </c>
      <c r="F89" s="53">
        <f>E86</f>
        <v>41797.337036367186</v>
      </c>
      <c r="G89" t="s">
        <v>14</v>
      </c>
    </row>
    <row r="90" ht="12.75">
      <c r="A90" t="s">
        <v>117</v>
      </c>
    </row>
    <row r="91" ht="12.75">
      <c r="A91" t="s">
        <v>118</v>
      </c>
    </row>
    <row r="92" ht="12.75">
      <c r="A92" t="s">
        <v>119</v>
      </c>
    </row>
    <row r="93" ht="12.75">
      <c r="A93" t="s">
        <v>120</v>
      </c>
    </row>
    <row r="94" ht="12.75">
      <c r="A94" t="s">
        <v>121</v>
      </c>
    </row>
    <row r="95" ht="12.75">
      <c r="A95" t="s">
        <v>122</v>
      </c>
    </row>
    <row r="96" ht="12.75">
      <c r="A96" t="s">
        <v>123</v>
      </c>
    </row>
    <row r="98" ht="12.75">
      <c r="B98" t="s">
        <v>124</v>
      </c>
    </row>
    <row r="100" ht="12.75">
      <c r="A100" t="s">
        <v>125</v>
      </c>
    </row>
    <row r="101" ht="12.75">
      <c r="G101" s="7"/>
    </row>
    <row r="103" ht="12.75">
      <c r="A103" t="s">
        <v>126</v>
      </c>
    </row>
    <row r="106" ht="12.75">
      <c r="A106" t="s">
        <v>127</v>
      </c>
    </row>
    <row r="107" ht="12.75"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2017-08-21T12:53:03Z</cp:lastPrinted>
  <dcterms:created xsi:type="dcterms:W3CDTF">2008-08-18T07:30:19Z</dcterms:created>
  <dcterms:modified xsi:type="dcterms:W3CDTF">2018-11-06T11:04:25Z</dcterms:modified>
  <cp:category/>
  <cp:version/>
  <cp:contentType/>
  <cp:contentStatus/>
</cp:coreProperties>
</file>