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<sst xmlns="http://schemas.openxmlformats.org/spreadsheetml/2006/main" count="170" uniqueCount="146">
  <si>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</si>
  <si>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</si>
  <si>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</si>
  <si>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</si>
  <si>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</si>
  <si>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</si>
  <si>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</si>
  <si>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</si>
  <si>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</si>
  <si>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</si>
  <si>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</si>
  <si>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</si>
  <si>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</si>
  <si>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</si>
  <si>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</si>
  <si>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</si>
  <si>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</si>
  <si>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</si>
  <si>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</si>
  <si>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</si>
  <si>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</si>
  <si>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</si>
  <si>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</si>
  <si>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</si>
  <si>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</si>
  <si>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</si>
  <si>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</si>
  <si>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</si>
  <si>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</si>
  <si>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</si>
  <si>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</si>
  <si>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</si>
  <si>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</si>
  <si>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</si>
  <si>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</si>
  <si>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</si>
  <si>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</si>
  <si>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</si>
  <si>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</si>
  <si>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</si>
  <si>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</si>
  <si>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</si>
  <si>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</si>
  <si>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</si>
  <si>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</si>
  <si>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</si>
  <si>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</si>
  <si>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</si>
  <si>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</si>
  <si>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</si>
  <si>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</si>
  <si>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</si>
  <si>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</si>
  <si>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</si>
  <si>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</si>
  <si>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</si>
  <si>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</si>
  <si>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</si>
  <si>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</si>
  <si>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</si>
  <si>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</si>
  <si>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</si>
  <si>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</si>
  <si>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</si>
  <si>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</si>
  <si>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</si>
  <si>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</si>
  <si>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</si>
  <si>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</si>
  <si>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</si>
  <si>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</si>
  <si>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</si>
  <si>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</si>
  <si>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</si>
  <si>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</si>
  <si>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</si>
  <si>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</si>
  <si>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</si>
  <si>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</si>
  <si>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</si>
  <si>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</si>
  <si>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</si>
  <si>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</si>
  <si>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</si>
  <si>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</si>
  <si>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</si>
  <si>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</si>
  <si>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</si>
  <si>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</si>
  <si>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</si>
  <si>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</si>
  <si>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</si>
  <si>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</si>
  <si>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</si>
  <si>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</si>
  <si>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</si>
  <si>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</si>
  <si>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</si>
  <si>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</si>
  <si>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</si>
  <si>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</si>
  <si>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</si>
  <si>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</si>
  <si>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</si>
  <si>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</si>
  <si>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</si>
  <si>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</si>
  <si>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</si>
  <si>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</si>
  <si>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</si>
  <si>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</si>
  <si>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</si>
  <si>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</si>
  <si>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</si>
  <si>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</si>
  <si>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</si>
  <si>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</si>
  <si>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</si>
  <si>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</si>
  <si>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</si>
  <si>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</si>
  <si>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</si>
  <si>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</si>
  <si>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</si>
  <si>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</si>
  <si>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</si>
  <si>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</si>
  <si>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</si>
  <si>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</si>
  <si>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</si>
  <si>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</si>
  <si>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</si>
  <si>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</si>
  <si>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</si>
  <si>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</si>
  <si>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</si>
  <si>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канализации</t>
  </si>
  <si>
    <t>смена светильника (6шт)</t>
  </si>
  <si>
    <t>светильник</t>
  </si>
  <si>
    <t>6шт</t>
  </si>
  <si>
    <t>дюпель</t>
  </si>
  <si>
    <t>12шт</t>
  </si>
  <si>
    <t>саморез</t>
  </si>
  <si>
    <t>провод</t>
  </si>
  <si>
    <t>5мп</t>
  </si>
  <si>
    <t>смена \д.провода (5мп)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</si>
</sst>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L27" sqref="L2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1.9</v>
      </c>
      <c r="M6" s="34">
        <f>L6*126.87*1.202</f>
        <v>289.745706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414.7938528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414.7938528</v>
      </c>
    </row>
    <row r="14" spans="1:13" ht="12.75">
      <c r="A14" t="s">
        <v>97</v>
      </c>
      <c r="J14" s="20">
        <v>5</v>
      </c>
      <c r="K14" s="19" t="s">
        <v>50</v>
      </c>
      <c r="L14" s="25">
        <v>7.37</v>
      </c>
      <c r="M14" s="34">
        <f t="shared" si="0"/>
        <v>1123.9083438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274.495932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17.01</v>
      </c>
      <c r="M20" s="33">
        <f>SUM(M6:M19)</f>
        <v>2593.9865574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4.83</v>
      </c>
      <c r="M24" s="32">
        <f>L24*126.87*1.202*1.15</f>
        <v>847.0486968299999</v>
      </c>
    </row>
    <row r="25" spans="1:13" ht="12.75">
      <c r="A25" t="s">
        <v>107</v>
      </c>
      <c r="J25" s="43">
        <v>2</v>
      </c>
      <c r="K25" s="20" t="s">
        <v>137</v>
      </c>
      <c r="L25" s="34">
        <f>0.06*89.1</f>
        <v>5.345999999999999</v>
      </c>
      <c r="M25" s="32">
        <f aca="true" t="shared" si="1" ref="M25:M34">L25*126.87*1.202*1.15</f>
        <v>937.5408557459997</v>
      </c>
    </row>
    <row r="26" spans="1:13" ht="12.75">
      <c r="A26" t="s">
        <v>108</v>
      </c>
      <c r="J26" s="43">
        <v>3</v>
      </c>
      <c r="K26" s="20" t="s">
        <v>145</v>
      </c>
      <c r="L26" s="34">
        <f>0.05*19</f>
        <v>0.9500000000000001</v>
      </c>
      <c r="M26" s="32">
        <f t="shared" si="1"/>
        <v>166.60378095000002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11.125999999999998</v>
      </c>
      <c r="M35" s="33">
        <f>SUM(M24:M34)</f>
        <v>1951.1933335259998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6*220.7</f>
        <v>1324.1999999999998</v>
      </c>
    </row>
    <row r="40" spans="1:13" ht="12.75">
      <c r="A40" s="2" t="s">
        <v>6</v>
      </c>
      <c r="F40" s="11">
        <f>38355.66-1172.2</f>
        <v>37183.46000000001</v>
      </c>
      <c r="J40" s="20">
        <v>2</v>
      </c>
      <c r="K40" s="20" t="s">
        <v>140</v>
      </c>
      <c r="L40" s="25" t="s">
        <v>141</v>
      </c>
      <c r="M40" s="25">
        <f>12*2.89</f>
        <v>34.68</v>
      </c>
    </row>
    <row r="41" spans="1:13" ht="12.75">
      <c r="A41" t="s">
        <v>7</v>
      </c>
      <c r="F41" s="5">
        <v>41632.94</v>
      </c>
      <c r="J41" s="20">
        <v>3</v>
      </c>
      <c r="K41" s="20" t="s">
        <v>142</v>
      </c>
      <c r="L41" s="25" t="s">
        <v>141</v>
      </c>
      <c r="M41" s="25">
        <f>12*0.85</f>
        <v>10.2</v>
      </c>
    </row>
    <row r="42" spans="2:13" ht="12.75">
      <c r="B42" t="s">
        <v>8</v>
      </c>
      <c r="F42" s="9">
        <f>F41/F40</f>
        <v>1.1196628823675903</v>
      </c>
      <c r="J42" s="20">
        <v>4</v>
      </c>
      <c r="K42" s="20" t="s">
        <v>143</v>
      </c>
      <c r="L42" s="25" t="s">
        <v>144</v>
      </c>
      <c r="M42" s="25">
        <f>5*6.75</f>
        <v>33.75</v>
      </c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42132.94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(3920+480+556)*1.202</f>
        <v>5957.112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5957.112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5305.1410000000005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1402.83</v>
      </c>
    </row>
    <row r="56" spans="1:6" ht="12.75">
      <c r="A56" s="4" t="s">
        <v>17</v>
      </c>
      <c r="B56" s="10"/>
      <c r="C56" s="10"/>
      <c r="F56" s="31">
        <f>SUM(F54:F55)</f>
        <v>5305.1410000000005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185357</v>
      </c>
      <c r="D58">
        <v>228897.7</v>
      </c>
      <c r="E58">
        <v>2665.9</v>
      </c>
      <c r="F58" s="35">
        <f>C58/D58*E58</f>
        <v>2158.7950700247316</v>
      </c>
    </row>
    <row r="59" spans="1:6" ht="12.75">
      <c r="A59" t="s">
        <v>20</v>
      </c>
      <c r="F59" s="35">
        <f>M20</f>
        <v>2593.9865574</v>
      </c>
    </row>
    <row r="60" spans="1:6" ht="12.75">
      <c r="A60" t="s">
        <v>21</v>
      </c>
      <c r="F60" s="11">
        <f>M35</f>
        <v>1951.1933335259998</v>
      </c>
    </row>
    <row r="61" spans="1:6" ht="12.75">
      <c r="A61" t="s">
        <v>72</v>
      </c>
      <c r="F61" s="5">
        <f>1*1.202</f>
        <v>1.202</v>
      </c>
    </row>
    <row r="62" spans="1:6" ht="12.75">
      <c r="A62" t="s">
        <v>22</v>
      </c>
      <c r="F62" s="11">
        <f>M55</f>
        <v>1402.83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0.28</v>
      </c>
      <c r="E65" t="s">
        <v>14</v>
      </c>
      <c r="F65" s="11">
        <f>B65*D65</f>
        <v>746.4520000000001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8854.458960950731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0.25</v>
      </c>
      <c r="E70" t="s">
        <v>14</v>
      </c>
      <c r="F70" s="11">
        <f>B70*D70</f>
        <v>666.475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0.92</v>
      </c>
      <c r="E73" t="s">
        <v>14</v>
      </c>
      <c r="F73" s="11">
        <f>B73*D73</f>
        <v>2452.628</v>
      </c>
    </row>
    <row r="74" spans="1:6" ht="12.75">
      <c r="A74" s="4" t="s">
        <v>29</v>
      </c>
      <c r="F74" s="31">
        <f>F70+F73</f>
        <v>3119.103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2.34</v>
      </c>
      <c r="E77" t="s">
        <v>14</v>
      </c>
      <c r="F77" s="11">
        <f>B77*D77</f>
        <v>6238.206</v>
      </c>
    </row>
    <row r="78" spans="1:6" ht="12.75">
      <c r="A78" s="4" t="s">
        <v>32</v>
      </c>
      <c r="F78" s="31">
        <f>SUM(F77)</f>
        <v>6238.206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29474.02096095073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1709.4932157351423</v>
      </c>
      <c r="G81" s="7"/>
      <c r="H81" s="7"/>
      <c r="I81" s="7"/>
    </row>
    <row r="82" spans="1:9" ht="12.75">
      <c r="A82" s="1"/>
      <c r="B82" s="37" t="s">
        <v>129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130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33075.12417668587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43313</v>
      </c>
      <c r="C87" s="41">
        <v>-2684</v>
      </c>
      <c r="D87" s="46">
        <f>F44</f>
        <v>42132.94</v>
      </c>
      <c r="E87" s="46">
        <f>F85</f>
        <v>33075.12417668587</v>
      </c>
      <c r="F87" s="47">
        <f>C87+D87-E87</f>
        <v>6373.815823314129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43313</v>
      </c>
      <c r="D89" s="8" t="s">
        <v>112</v>
      </c>
      <c r="E89" s="57">
        <v>43343</v>
      </c>
      <c r="F89" t="s">
        <v>113</v>
      </c>
    </row>
    <row r="90" spans="1:7" ht="13.5" thickBot="1">
      <c r="A90" t="s">
        <v>114</v>
      </c>
      <c r="F90" s="58">
        <f>E87</f>
        <v>33075.12417668587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2018-11-06T13:05:35Z</dcterms:modified>
  <cp:category/>
  <cp:version/>
  <cp:contentType/>
  <cp:contentStatus/>
</cp:coreProperties>
</file>