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<sst xmlns="http://schemas.openxmlformats.org/spreadsheetml/2006/main" count="177" uniqueCount="152">
  <si>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</si>
  <si>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</si>
  <si>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</si>
  <si>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</si>
  <si>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</si>
  <si>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</si>
  <si>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</si>
  <si>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</si>
  <si>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</si>
  <si>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</si>
  <si>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</si>
  <si>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</si>
  <si>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</si>
  <si>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</si>
  <si>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</si>
  <si>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</si>
  <si>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</si>
  <si>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</si>
  <si>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</si>
  <si>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</si>
  <si>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</si>
  <si>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</si>
  <si>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</si>
  <si>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</si>
  <si>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</si>
  <si>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</si>
  <si>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</si>
  <si>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</si>
  <si>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</si>
  <si>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</si>
  <si>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</si>
  <si>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</si>
  <si>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</si>
  <si>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</si>
  <si>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</si>
  <si>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</si>
  <si>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</si>
  <si>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</si>
  <si>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</si>
  <si>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</si>
  <si>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</si>
  <si>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</si>
  <si>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</si>
  <si>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</si>
  <si>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</si>
  <si>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</si>
  <si>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</si>
  <si>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</si>
  <si>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</si>
  <si>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</si>
  <si>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</si>
  <si>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</si>
  <si>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</si>
  <si>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</si>
  <si>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</si>
  <si>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</si>
  <si>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</si>
  <si>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</si>
  <si>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</si>
  <si>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</si>
  <si>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</si>
  <si>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</si>
  <si>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</si>
  <si>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</si>
  <si>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</si>
  <si>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</si>
  <si>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</si>
  <si>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</si>
  <si>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</si>
  <si>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</si>
  <si>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</si>
  <si>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</si>
  <si>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</si>
  <si>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</si>
  <si>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</si>
  <si>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</si>
  <si>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</si>
  <si>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</si>
  <si>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</si>
  <si>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</si>
  <si>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</si>
  <si>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</si>
  <si>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</si>
  <si>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</si>
  <si>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</si>
  <si>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</si>
  <si>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</si>
  <si>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</si>
  <si>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</si>
  <si>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</si>
  <si>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</si>
  <si>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</si>
  <si>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</si>
  <si>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</si>
  <si>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</si>
  <si>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</si>
  <si>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</si>
  <si>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</si>
  <si>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</si>
  <si>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</si>
  <si>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</si>
  <si>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</si>
  <si>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</si>
  <si>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</si>
  <si>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</si>
  <si>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</si>
  <si>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</si>
  <si>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</si>
  <si>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</si>
  <si>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</si>
  <si>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</si>
  <si>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</si>
  <si>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</si>
  <si>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</si>
  <si>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</si>
  <si>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</si>
  <si>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</si>
  <si>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</si>
  <si>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</si>
  <si>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</si>
  <si>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</si>
  <si>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</si>
  <si>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</si>
  <si>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</si>
  <si>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</si>
  <si>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</si>
  <si>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</si>
  <si>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</si>
  <si>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</si>
  <si>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</si>
  <si>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</si>
  <si>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</si>
  <si>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отпуск</t>
  </si>
  <si>
    <t>марта</t>
  </si>
  <si>
    <t>за   март  2018 г.</t>
  </si>
  <si>
    <t>ост.на 01.04</t>
  </si>
  <si>
    <t>31.04.2018</t>
  </si>
  <si>
    <t>смена труб д 20 на п.пр. (4мп) кв.12-15</t>
  </si>
  <si>
    <t>труба д 20 п.пр.</t>
  </si>
  <si>
    <t>4мп</t>
  </si>
  <si>
    <t>муфта паячная</t>
  </si>
  <si>
    <t>1шт</t>
  </si>
  <si>
    <t xml:space="preserve">переход </t>
  </si>
  <si>
    <t>муфта 15х20</t>
  </si>
  <si>
    <t>уголок 20</t>
  </si>
  <si>
    <t>6шт</t>
  </si>
  <si>
    <t>смена ламп (11шт) п-д2,1,5</t>
  </si>
  <si>
    <t>лампа</t>
  </si>
  <si>
    <t>11шт</t>
  </si>
  <si>
    <t xml:space="preserve">ремонт эл.щита со сменой автомата (1шт) </t>
  </si>
  <si>
    <t>автомат 16 амп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</si>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</sst>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9" sqref="M49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3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1906.22175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21.85</v>
      </c>
      <c r="M20" s="32">
        <f>SUM(M6:M19)</f>
        <v>3332.0756189999997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6">
        <f>0.04*224.9</f>
        <v>8.996</v>
      </c>
      <c r="M24" s="31">
        <f>L24*126.87*1.202*1.15</f>
        <v>1577.650119396</v>
      </c>
    </row>
    <row r="25" spans="1:13" ht="12.75">
      <c r="A25" t="s">
        <v>106</v>
      </c>
      <c r="J25" s="20">
        <v>2</v>
      </c>
      <c r="K25" s="20" t="s">
        <v>146</v>
      </c>
      <c r="L25" s="46">
        <f>0.11*7.1</f>
        <v>0.7809999999999999</v>
      </c>
      <c r="M25" s="31">
        <f aca="true" t="shared" si="1" ref="M25:M37">L25*126.87*1.202*1.15</f>
        <v>136.96584518099996</v>
      </c>
    </row>
    <row r="26" spans="1:13" ht="12.75">
      <c r="A26" t="s">
        <v>107</v>
      </c>
      <c r="J26" s="20">
        <v>3</v>
      </c>
      <c r="K26" s="20" t="s">
        <v>149</v>
      </c>
      <c r="L26" s="46">
        <v>4.83</v>
      </c>
      <c r="M26" s="31">
        <f t="shared" si="1"/>
        <v>847.0486968299999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14.607000000000001</v>
      </c>
      <c r="M38" s="32">
        <f>SUM(M24:M37)</f>
        <v>2561.6646614069996</v>
      </c>
    </row>
    <row r="39" ht="12.75">
      <c r="K39" s="1" t="s">
        <v>62</v>
      </c>
    </row>
    <row r="40" spans="1:13" ht="12.75">
      <c r="A40" s="2" t="s">
        <v>6</v>
      </c>
      <c r="F40" s="11">
        <f>47083.95-1369.09</f>
        <v>45714.86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39480.05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0.8636152445834899</v>
      </c>
      <c r="J42" s="20">
        <v>1</v>
      </c>
      <c r="K42" s="20" t="s">
        <v>138</v>
      </c>
      <c r="L42" s="25" t="s">
        <v>139</v>
      </c>
      <c r="M42" s="25">
        <f>4*68</f>
        <v>272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 t="s">
        <v>140</v>
      </c>
      <c r="L43" s="25" t="s">
        <v>141</v>
      </c>
      <c r="M43" s="25">
        <v>26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40778.084</v>
      </c>
      <c r="J44" s="20">
        <v>3</v>
      </c>
      <c r="K44" s="20" t="s">
        <v>142</v>
      </c>
      <c r="L44" s="23" t="s">
        <v>141</v>
      </c>
      <c r="M44" s="23">
        <v>118</v>
      </c>
    </row>
    <row r="45" spans="10:13" ht="12.75">
      <c r="J45" s="20">
        <v>4</v>
      </c>
      <c r="K45" s="20" t="s">
        <v>143</v>
      </c>
      <c r="L45" s="23" t="s">
        <v>141</v>
      </c>
      <c r="M45" s="23">
        <v>42.33</v>
      </c>
    </row>
    <row r="46" spans="2:13" ht="12.75">
      <c r="B46" s="1" t="s">
        <v>10</v>
      </c>
      <c r="C46" s="1"/>
      <c r="J46" s="20">
        <v>5</v>
      </c>
      <c r="K46" s="20" t="s">
        <v>144</v>
      </c>
      <c r="L46" s="23" t="s">
        <v>145</v>
      </c>
      <c r="M46" s="23">
        <f>6*5</f>
        <v>30</v>
      </c>
    </row>
    <row r="47" spans="10:13" ht="12.75">
      <c r="J47" s="20">
        <v>6</v>
      </c>
      <c r="K47" s="20" t="s">
        <v>147</v>
      </c>
      <c r="L47" s="23" t="s">
        <v>148</v>
      </c>
      <c r="M47" s="23">
        <f>11*14</f>
        <v>154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150</v>
      </c>
      <c r="L48" s="23" t="s">
        <v>151</v>
      </c>
      <c r="M48" s="23">
        <f>3*92.2</f>
        <v>276.6</v>
      </c>
    </row>
    <row r="49" spans="1:13" ht="12.75">
      <c r="A49" t="s">
        <v>12</v>
      </c>
      <c r="E49" s="5" t="s">
        <v>132</v>
      </c>
      <c r="F49" s="5">
        <f>(5850)*1.202</f>
        <v>7031.7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8954.9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0.4</v>
      </c>
      <c r="E55" t="s">
        <v>14</v>
      </c>
      <c r="F55" s="11">
        <f>B55*D55</f>
        <v>329.64000000000004</v>
      </c>
      <c r="J55" s="20"/>
      <c r="K55" s="20"/>
      <c r="L55" s="34" t="s">
        <v>65</v>
      </c>
      <c r="M55" s="35">
        <f>SUM(M42:M54)</f>
        <v>918.93</v>
      </c>
    </row>
    <row r="56" spans="1:6" ht="12.75">
      <c r="A56" s="4" t="s">
        <v>17</v>
      </c>
      <c r="B56" s="10"/>
      <c r="C56" s="10"/>
      <c r="F56" s="33">
        <f>SUM(F54:F55)</f>
        <v>6580.827</v>
      </c>
    </row>
    <row r="57" spans="1:2" ht="12.75">
      <c r="A57" s="4" t="s">
        <v>18</v>
      </c>
      <c r="B57" s="4"/>
    </row>
    <row r="58" spans="1:6" ht="12.75">
      <c r="A58" t="s">
        <v>19</v>
      </c>
      <c r="C58" s="52">
        <v>184596</v>
      </c>
      <c r="D58">
        <v>228897.7</v>
      </c>
      <c r="E58">
        <v>3141.3</v>
      </c>
      <c r="F58" s="36">
        <f>C58/D58*E58</f>
        <v>2533.321281952593</v>
      </c>
    </row>
    <row r="59" spans="1:6" ht="12.75">
      <c r="A59" t="s">
        <v>20</v>
      </c>
      <c r="F59" s="36">
        <f>M20</f>
        <v>3332.0756189999997</v>
      </c>
    </row>
    <row r="60" spans="1:6" ht="12.75">
      <c r="A60" t="s">
        <v>21</v>
      </c>
      <c r="F60" s="11">
        <f>M38</f>
        <v>2561.6646614069996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M55</f>
        <v>918.93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0.25</v>
      </c>
      <c r="E65" t="s">
        <v>14</v>
      </c>
      <c r="F65" s="11">
        <f>B65*D65</f>
        <v>785.325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10131.316562359592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0.28</v>
      </c>
      <c r="E70" t="s">
        <v>14</v>
      </c>
      <c r="F70" s="11">
        <f>B70*D70</f>
        <v>879.5640000000001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1.13</v>
      </c>
      <c r="E73" t="s">
        <v>14</v>
      </c>
      <c r="F73" s="11">
        <f>B73*D73</f>
        <v>3549.669</v>
      </c>
    </row>
    <row r="74" spans="1:6" ht="12.75">
      <c r="A74" s="4" t="s">
        <v>29</v>
      </c>
      <c r="F74" s="33">
        <f>F70+F73</f>
        <v>4429.233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2.27</v>
      </c>
      <c r="E77" t="s">
        <v>14</v>
      </c>
      <c r="F77" s="5">
        <f>B77*D77</f>
        <v>7130.751</v>
      </c>
    </row>
    <row r="78" spans="1:6" ht="12.75">
      <c r="A78" s="4" t="s">
        <v>32</v>
      </c>
      <c r="F78" s="33">
        <f>SUM(F77)</f>
        <v>7130.751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37227.027562359595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2159.1675986168566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1738.88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342.22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2489.28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43956.57516097645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43160</v>
      </c>
      <c r="C87" s="41">
        <v>22572</v>
      </c>
      <c r="D87" s="44">
        <f>F44</f>
        <v>40778.084</v>
      </c>
      <c r="E87" s="44">
        <f>F85</f>
        <v>43956.57516097645</v>
      </c>
      <c r="F87" s="45">
        <f>C87+D87-E87</f>
        <v>19393.508839023554</v>
      </c>
    </row>
    <row r="89" spans="1:6" ht="13.5" thickBot="1">
      <c r="A89" t="s">
        <v>111</v>
      </c>
      <c r="C89" s="54">
        <v>43160</v>
      </c>
      <c r="D89" s="8" t="s">
        <v>112</v>
      </c>
      <c r="E89" s="54" t="s">
        <v>136</v>
      </c>
      <c r="F89" t="s">
        <v>113</v>
      </c>
    </row>
    <row r="90" spans="1:7" ht="13.5" thickBot="1">
      <c r="A90" t="s">
        <v>114</v>
      </c>
      <c r="F90" s="55">
        <f>E87</f>
        <v>43956.57516097645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Морозова Татьяна Анатольевна</cp:lastModifiedBy>
  <cp:lastPrinted>2017-08-21T12:45:57Z</cp:lastPrinted>
  <dcterms:created xsi:type="dcterms:W3CDTF">2008-08-18T07:30:19Z</dcterms:created>
  <dcterms:modified xsi:type="dcterms:W3CDTF">2018-05-22T08:31:18Z</dcterms:modified>
  <cp:category/>
  <cp:version/>
  <cp:contentType/>
  <cp:contentStatus/>
</cp:coreProperties>
</file>