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<sst xmlns="http://schemas.openxmlformats.org/spreadsheetml/2006/main" count="182" uniqueCount="159">
  <si>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</si>
  <si>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</si>
  <si>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</si>
  <si>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</si>
  <si>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</si>
  <si>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</si>
  <si>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</si>
  <si>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</si>
  <si>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</si>
  <si>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</si>
  <si>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</si>
  <si>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</si>
  <si>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</si>
  <si>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</si>
  <si>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</si>
  <si>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</si>
  <si>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</si>
  <si>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</si>
  <si>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</si>
  <si>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</si>
  <si>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</si>
  <si>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</si>
  <si>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</si>
  <si>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</si>
  <si>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</si>
  <si>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</si>
  <si>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</si>
  <si>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</si>
  <si>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</si>
  <si>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</si>
  <si>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</si>
  <si>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</si>
  <si>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</si>
  <si>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</si>
  <si>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</si>
  <si>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</si>
  <si>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</si>
  <si>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</si>
  <si>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</si>
  <si>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</si>
  <si>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</si>
  <si>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</si>
  <si>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</si>
  <si>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</si>
  <si>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</si>
  <si>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</si>
  <si>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</si>
  <si>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</si>
  <si>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</si>
  <si>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</si>
  <si>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</si>
  <si>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</si>
  <si>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</si>
  <si>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</si>
  <si>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</si>
  <si>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</si>
  <si>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</si>
  <si>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</si>
  <si>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</si>
  <si>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</si>
  <si>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</si>
  <si>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</si>
  <si>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</si>
  <si>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</si>
  <si>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</si>
  <si>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</si>
  <si>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</si>
  <si>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</si>
  <si>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</si>
  <si>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</si>
  <si>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</si>
  <si>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</si>
  <si>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</si>
  <si>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</si>
  <si>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</si>
  <si>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</si>
  <si>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</si>
  <si>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</si>
  <si>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</si>
  <si>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</si>
  <si>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</si>
  <si>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</si>
  <si>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</si>
  <si>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</si>
  <si>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</si>
  <si>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</si>
  <si>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</si>
  <si>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</si>
  <si>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</si>
  <si>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</si>
  <si>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</si>
  <si>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</si>
  <si>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</si>
  <si>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</si>
  <si>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</si>
  <si>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</si>
  <si>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</si>
  <si>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</si>
  <si>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</si>
  <si>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</si>
  <si>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</si>
  <si>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</si>
  <si>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</si>
  <si>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</si>
  <si>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</si>
  <si>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</si>
  <si>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</si>
  <si>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</si>
  <si>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</si>
  <si>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</si>
  <si>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</si>
  <si>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</si>
  <si>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</si>
  <si>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</si>
  <si>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</si>
  <si>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</si>
  <si>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</si>
  <si>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</si>
  <si>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</si>
  <si>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</si>
  <si>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</si>
  <si>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</si>
  <si>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</si>
  <si>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</si>
  <si>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</si>
  <si>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</si>
  <si>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</si>
  <si>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</si>
  <si>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</si>
  <si>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</si>
  <si>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</si>
  <si>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</si>
  <si>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</si>
  <si>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</si>
  <si>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</si>
  <si>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</si>
  <si>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Страховка</t>
  </si>
  <si>
    <t>августа</t>
  </si>
  <si>
    <t>за   август  2018 г.</t>
  </si>
  <si>
    <t>ост.на 01.09</t>
  </si>
  <si>
    <t>ремонт кровли с вскрытием кв.33,34,36-230м2 (договор)</t>
  </si>
  <si>
    <t>ремонт кровли без вскрытия кв.33,34,36-230м3 (договор)</t>
  </si>
  <si>
    <t>устройство примыканий кв.33,34,36-80мп (договор)</t>
  </si>
  <si>
    <t>прочистка канализации</t>
  </si>
  <si>
    <t>смена замка (1шт)</t>
  </si>
  <si>
    <t>замок</t>
  </si>
  <si>
    <t>1шт</t>
  </si>
  <si>
    <t>смена ламп (15шт)</t>
  </si>
  <si>
    <t>лампа</t>
  </si>
  <si>
    <t>15шт</t>
  </si>
  <si>
    <t>стеклоизол</t>
  </si>
  <si>
    <t>54 рул.</t>
  </si>
  <si>
    <t>газ</t>
  </si>
  <si>
    <t>213кг</t>
  </si>
  <si>
    <t>мастика</t>
  </si>
  <si>
    <t>20кг</t>
  </si>
  <si>
    <t>гидроизол</t>
  </si>
  <si>
    <t>15кг</t>
  </si>
  <si>
    <t>прочистка вентканалов (20мп)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</si>
</sst>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9">
      <selection activeCell="L31" sqref="L31"/>
    </sheetView>
  </sheetViews>
  <sheetFormatPr defaultColWidth="9.00390625" defaultRowHeight="12.75"/>
  <cols>
    <col min="1" max="1" width="15.50390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88</v>
      </c>
      <c r="D1" s="8">
        <v>8</v>
      </c>
      <c r="K1" t="s">
        <v>61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30</v>
      </c>
      <c r="K3" s="54" t="s">
        <v>55</v>
      </c>
      <c r="L3" s="22" t="s">
        <v>33</v>
      </c>
      <c r="M3" s="22" t="s">
        <v>36</v>
      </c>
    </row>
    <row r="4" spans="5:13" ht="12.75">
      <c r="E4" s="8">
        <v>31</v>
      </c>
      <c r="F4" s="8" t="s">
        <v>137</v>
      </c>
      <c r="G4" s="8" t="s">
        <v>135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7">
        <f>L6*126.87*1.202</f>
        <v>0</v>
      </c>
    </row>
    <row r="7" spans="10:13" ht="12.75">
      <c r="J7" s="14">
        <v>2</v>
      </c>
      <c r="K7" s="14" t="s">
        <v>38</v>
      </c>
      <c r="L7" s="14"/>
      <c r="M7" s="47">
        <f aca="true" t="shared" si="0" ref="M7:M19">L7*126.87*1.202</f>
        <v>0</v>
      </c>
    </row>
    <row r="8" spans="1:13" ht="12.75">
      <c r="A8" t="s">
        <v>94</v>
      </c>
      <c r="J8" s="15"/>
      <c r="K8" s="15" t="s">
        <v>39</v>
      </c>
      <c r="L8" s="21"/>
      <c r="M8" s="47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3.91</v>
      </c>
      <c r="M9" s="47">
        <f t="shared" si="0"/>
        <v>596.2661634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7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7.82</v>
      </c>
      <c r="M11" s="47">
        <f t="shared" si="0"/>
        <v>1192.5323268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7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7">
        <f t="shared" si="0"/>
        <v>596.2661634</v>
      </c>
    </row>
    <row r="14" spans="1:13" ht="12.75">
      <c r="A14" t="s">
        <v>100</v>
      </c>
      <c r="J14" s="20">
        <v>5</v>
      </c>
      <c r="K14" s="19" t="s">
        <v>44</v>
      </c>
      <c r="L14" s="25">
        <v>0</v>
      </c>
      <c r="M14" s="47">
        <f t="shared" si="0"/>
        <v>0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7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7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27</v>
      </c>
      <c r="M17" s="47">
        <f t="shared" si="0"/>
        <v>4117.43898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7">
        <f t="shared" si="0"/>
        <v>370.56950820000003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7">
        <f t="shared" si="0"/>
        <v>152.49774</v>
      </c>
    </row>
    <row r="20" spans="1:13" ht="12.75">
      <c r="A20" t="s">
        <v>131</v>
      </c>
      <c r="J20" s="20"/>
      <c r="K20" s="27" t="s">
        <v>52</v>
      </c>
      <c r="L20" s="28">
        <f>SUM(L6:L19)</f>
        <v>46.07</v>
      </c>
      <c r="M20" s="33">
        <f>SUM(M6:M19)</f>
        <v>7025.570881799999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140</v>
      </c>
      <c r="L24" s="25"/>
      <c r="M24" s="32">
        <f>79885*1.2</f>
        <v>95862</v>
      </c>
    </row>
    <row r="25" spans="1:13" ht="12.75">
      <c r="A25" t="s">
        <v>110</v>
      </c>
      <c r="J25" s="20">
        <v>2</v>
      </c>
      <c r="K25" s="20" t="s">
        <v>141</v>
      </c>
      <c r="L25" s="47"/>
      <c r="M25" s="32">
        <f>32759*1.2</f>
        <v>39310.799999999996</v>
      </c>
    </row>
    <row r="26" spans="1:13" ht="12.75">
      <c r="A26" t="s">
        <v>111</v>
      </c>
      <c r="J26" s="20">
        <v>3</v>
      </c>
      <c r="K26" s="20" t="s">
        <v>142</v>
      </c>
      <c r="L26" s="47"/>
      <c r="M26" s="32">
        <f>9195*1.2</f>
        <v>11034</v>
      </c>
    </row>
    <row r="27" spans="1:13" ht="12.75">
      <c r="A27" s="51" t="s">
        <v>112</v>
      </c>
      <c r="B27" s="51"/>
      <c r="C27" s="51"/>
      <c r="D27" s="51"/>
      <c r="E27" s="51"/>
      <c r="F27" s="51"/>
      <c r="G27" s="51"/>
      <c r="H27" s="51"/>
      <c r="J27" s="20">
        <v>4</v>
      </c>
      <c r="K27" s="20" t="s">
        <v>143</v>
      </c>
      <c r="L27" s="47">
        <f>0.3*32.2</f>
        <v>9.66</v>
      </c>
      <c r="M27" s="32">
        <f aca="true" t="shared" si="1" ref="M27:M35">L27*126.87*1.202*1.15</f>
        <v>1694.0973936599999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144</v>
      </c>
      <c r="L28" s="47">
        <v>1.07</v>
      </c>
      <c r="M28" s="32">
        <f t="shared" si="1"/>
        <v>187.64846906999998</v>
      </c>
    </row>
    <row r="29" spans="10:13" ht="12.75">
      <c r="J29" s="20">
        <v>6</v>
      </c>
      <c r="K29" s="20" t="s">
        <v>147</v>
      </c>
      <c r="L29" s="25">
        <f>0.15*7.1</f>
        <v>1.065</v>
      </c>
      <c r="M29" s="32">
        <f t="shared" si="1"/>
        <v>186.77160706499996</v>
      </c>
    </row>
    <row r="30" spans="2:13" ht="12.75">
      <c r="B30" t="s">
        <v>0</v>
      </c>
      <c r="J30" s="20">
        <v>7</v>
      </c>
      <c r="K30" s="20" t="s">
        <v>158</v>
      </c>
      <c r="L30" s="47">
        <f>0.2*18.7</f>
        <v>3.74</v>
      </c>
      <c r="M30" s="32">
        <f t="shared" si="1"/>
        <v>655.8927797399999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52</v>
      </c>
      <c r="L36" s="28">
        <f>SUM(L24:L34)</f>
        <v>15.535</v>
      </c>
      <c r="M36" s="33">
        <f>SUM(M24:M35)</f>
        <v>148931.21024953498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f>115653.78-44.62</f>
        <v>115609.16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107442.63</v>
      </c>
      <c r="J40" s="20">
        <v>1</v>
      </c>
      <c r="K40" s="20" t="s">
        <v>145</v>
      </c>
      <c r="L40" s="25" t="s">
        <v>146</v>
      </c>
      <c r="M40" s="25">
        <v>155</v>
      </c>
    </row>
    <row r="41" spans="2:13" ht="12.75">
      <c r="B41" t="s">
        <v>8</v>
      </c>
      <c r="F41" s="9">
        <f>F40/F39</f>
        <v>0.9293608741729462</v>
      </c>
      <c r="J41" s="20">
        <v>2</v>
      </c>
      <c r="K41" s="20" t="s">
        <v>148</v>
      </c>
      <c r="L41" s="25" t="s">
        <v>149</v>
      </c>
      <c r="M41" s="25">
        <f>15*14.43</f>
        <v>216.45</v>
      </c>
    </row>
    <row r="42" spans="1:13" ht="12.75">
      <c r="A42" s="7" t="s">
        <v>130</v>
      </c>
      <c r="B42" s="7"/>
      <c r="C42" s="7"/>
      <c r="D42" s="7"/>
      <c r="E42" s="7"/>
      <c r="F42" s="5">
        <f>250+300+400+400+250</f>
        <v>1600</v>
      </c>
      <c r="J42" s="20">
        <v>3</v>
      </c>
      <c r="K42" s="20" t="s">
        <v>150</v>
      </c>
      <c r="L42" s="25" t="s">
        <v>151</v>
      </c>
      <c r="M42" s="25">
        <f>54*680</f>
        <v>36720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109042.63</v>
      </c>
      <c r="J43" s="20">
        <v>4</v>
      </c>
      <c r="K43" s="20" t="s">
        <v>152</v>
      </c>
      <c r="L43" s="25" t="s">
        <v>153</v>
      </c>
      <c r="M43" s="25">
        <f>213*24.55</f>
        <v>5229.150000000001</v>
      </c>
    </row>
    <row r="44" spans="10:13" ht="12.75">
      <c r="J44" s="20">
        <v>5</v>
      </c>
      <c r="K44" s="20" t="s">
        <v>154</v>
      </c>
      <c r="L44" s="25" t="s">
        <v>155</v>
      </c>
      <c r="M44" s="25">
        <f>20*64.43</f>
        <v>1288.6000000000001</v>
      </c>
    </row>
    <row r="45" spans="2:13" ht="12.75">
      <c r="B45" s="1" t="s">
        <v>10</v>
      </c>
      <c r="C45" s="1"/>
      <c r="J45" s="20">
        <v>6</v>
      </c>
      <c r="K45" s="20" t="s">
        <v>156</v>
      </c>
      <c r="L45" s="25" t="s">
        <v>157</v>
      </c>
      <c r="M45" s="25">
        <f>15*589</f>
        <v>8835</v>
      </c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(3920+480+556)*1.202</f>
        <v>5957.112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f>5370*1.202</f>
        <v>6454.74</v>
      </c>
      <c r="J49" s="20">
        <v>10</v>
      </c>
      <c r="K49" s="20"/>
      <c r="L49" s="25"/>
      <c r="M49" s="25"/>
    </row>
    <row r="50" spans="1:13" ht="12.75">
      <c r="A50" s="6" t="s">
        <v>86</v>
      </c>
      <c r="E50" s="5">
        <v>0</v>
      </c>
      <c r="F50" s="5">
        <f>E50*E32</f>
        <v>0</v>
      </c>
      <c r="J50" s="20">
        <v>11</v>
      </c>
      <c r="K50" s="20"/>
      <c r="L50" s="25"/>
      <c r="M50" s="25"/>
    </row>
    <row r="51" spans="1:13" ht="12.75">
      <c r="A51" s="4" t="s">
        <v>28</v>
      </c>
      <c r="F51" s="31">
        <f>F48+F49+F50</f>
        <v>12411.851999999999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1.99</v>
      </c>
      <c r="E53" t="s">
        <v>14</v>
      </c>
      <c r="F53" s="11">
        <f>E32*D53</f>
        <v>11831.545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11831.545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>
        <v>18</v>
      </c>
      <c r="K57" s="20"/>
      <c r="L57" s="25"/>
      <c r="M57" s="25"/>
    </row>
    <row r="58" spans="1:13" ht="12.75">
      <c r="A58" s="57" t="s">
        <v>136</v>
      </c>
      <c r="B58" s="57"/>
      <c r="C58" s="57"/>
      <c r="D58" s="58"/>
      <c r="E58" s="50"/>
      <c r="F58" s="59">
        <v>0</v>
      </c>
      <c r="J58" s="20">
        <v>19</v>
      </c>
      <c r="K58" s="20"/>
      <c r="L58" s="25"/>
      <c r="M58" s="25"/>
    </row>
    <row r="59" spans="1:13" ht="12.75">
      <c r="A59" s="4" t="s">
        <v>70</v>
      </c>
      <c r="F59" s="8">
        <f>SUM(F57+F58)</f>
        <v>18915</v>
      </c>
      <c r="J59" s="20">
        <v>20</v>
      </c>
      <c r="K59" s="20"/>
      <c r="L59" s="25"/>
      <c r="M59" s="25"/>
    </row>
    <row r="60" spans="1:13" ht="12.75">
      <c r="A60" s="4" t="s">
        <v>64</v>
      </c>
      <c r="B60" s="4"/>
      <c r="J60" s="20">
        <v>21</v>
      </c>
      <c r="K60" s="20"/>
      <c r="L60" s="25"/>
      <c r="M60" s="25"/>
    </row>
    <row r="61" spans="1:13" ht="12.75">
      <c r="A61" t="s">
        <v>18</v>
      </c>
      <c r="C61" s="50">
        <v>185357</v>
      </c>
      <c r="D61">
        <v>228897.7</v>
      </c>
      <c r="E61">
        <v>5945.5</v>
      </c>
      <c r="F61" s="34">
        <f>C61/D61*E61</f>
        <v>4814.552717218216</v>
      </c>
      <c r="J61" s="20">
        <v>22</v>
      </c>
      <c r="K61" s="20"/>
      <c r="L61" s="25"/>
      <c r="M61" s="25"/>
    </row>
    <row r="62" spans="1:13" ht="12.75">
      <c r="A62" t="s">
        <v>19</v>
      </c>
      <c r="F62" s="34">
        <f>M20</f>
        <v>7025.570881799999</v>
      </c>
      <c r="J62" s="20">
        <v>23</v>
      </c>
      <c r="K62" s="20"/>
      <c r="L62" s="25"/>
      <c r="M62" s="25"/>
    </row>
    <row r="63" spans="1:13" ht="12.75">
      <c r="A63" t="s">
        <v>20</v>
      </c>
      <c r="F63" s="11">
        <f>M36</f>
        <v>148931.21024953498</v>
      </c>
      <c r="J63" s="20">
        <v>24</v>
      </c>
      <c r="K63" s="20"/>
      <c r="L63" s="25"/>
      <c r="M63" s="25"/>
    </row>
    <row r="64" spans="1:13" ht="12.75">
      <c r="A64" t="s">
        <v>75</v>
      </c>
      <c r="F64" s="5">
        <v>0</v>
      </c>
      <c r="J64" s="20">
        <v>25</v>
      </c>
      <c r="K64" s="20"/>
      <c r="L64" s="25"/>
      <c r="M64" s="25"/>
    </row>
    <row r="65" spans="1:13" ht="12.75">
      <c r="A65" t="s">
        <v>21</v>
      </c>
      <c r="F65" s="11">
        <f>M75</f>
        <v>52444.2</v>
      </c>
      <c r="J65" s="20">
        <v>26</v>
      </c>
      <c r="K65" s="20"/>
      <c r="L65" s="25"/>
      <c r="M65" s="25"/>
    </row>
    <row r="66" spans="1:13" ht="12.75">
      <c r="A66" t="s">
        <v>22</v>
      </c>
      <c r="F66" s="5"/>
      <c r="J66" s="20">
        <v>27</v>
      </c>
      <c r="K66" s="20"/>
      <c r="L66" s="25"/>
      <c r="M66" s="25"/>
    </row>
    <row r="67" spans="1:13" ht="12.75">
      <c r="A67" t="s">
        <v>23</v>
      </c>
      <c r="F67" s="5"/>
      <c r="J67" s="20">
        <v>28</v>
      </c>
      <c r="K67" s="20"/>
      <c r="L67" s="25"/>
      <c r="M67" s="25"/>
    </row>
    <row r="68" spans="2:13" ht="12.75">
      <c r="B68">
        <v>5945.5</v>
      </c>
      <c r="C68" t="s">
        <v>13</v>
      </c>
      <c r="D68" s="11">
        <v>0.28</v>
      </c>
      <c r="E68" t="s">
        <v>14</v>
      </c>
      <c r="F68" s="11">
        <f>B68*D68</f>
        <v>1664.7400000000002</v>
      </c>
      <c r="J68" s="20">
        <v>29</v>
      </c>
      <c r="K68" s="20"/>
      <c r="L68" s="25"/>
      <c r="M68" s="25"/>
    </row>
    <row r="69" spans="1:13" ht="12.75">
      <c r="A69" s="45" t="s">
        <v>78</v>
      </c>
      <c r="B69" s="45"/>
      <c r="C69" s="45"/>
      <c r="D69" s="45"/>
      <c r="E69" s="45"/>
      <c r="F69" s="46">
        <v>0</v>
      </c>
      <c r="J69" s="20">
        <v>30</v>
      </c>
      <c r="K69" s="20"/>
      <c r="L69" s="25"/>
      <c r="M69" s="25"/>
    </row>
    <row r="70" spans="1:13" ht="12.75">
      <c r="A70" s="45" t="s">
        <v>87</v>
      </c>
      <c r="B70" s="45"/>
      <c r="C70" s="45"/>
      <c r="D70" s="46">
        <v>0</v>
      </c>
      <c r="E70" s="45"/>
      <c r="F70" s="46">
        <f>D70*E32</f>
        <v>0</v>
      </c>
      <c r="J70" s="20">
        <v>31</v>
      </c>
      <c r="K70" s="20"/>
      <c r="L70" s="25"/>
      <c r="M70" s="25"/>
    </row>
    <row r="71" spans="1:13" ht="12.75">
      <c r="A71" s="4" t="s">
        <v>67</v>
      </c>
      <c r="B71" s="10"/>
      <c r="C71" s="10"/>
      <c r="F71" s="31">
        <f>SUM(F61:F70)</f>
        <v>214880.2738485532</v>
      </c>
      <c r="J71" s="20">
        <v>32</v>
      </c>
      <c r="K71" s="20"/>
      <c r="L71" s="25"/>
      <c r="M71" s="25"/>
    </row>
    <row r="72" spans="1:13" ht="12.75">
      <c r="A72" s="4" t="s">
        <v>65</v>
      </c>
      <c r="F72" s="5"/>
      <c r="J72" s="20">
        <v>33</v>
      </c>
      <c r="K72" s="20"/>
      <c r="L72" s="25"/>
      <c r="M72" s="25"/>
    </row>
    <row r="73" spans="1:13" ht="12.75">
      <c r="A73" t="s">
        <v>24</v>
      </c>
      <c r="B73">
        <v>5945.5</v>
      </c>
      <c r="C73" t="s">
        <v>60</v>
      </c>
      <c r="D73" s="5">
        <v>0.25</v>
      </c>
      <c r="E73" t="s">
        <v>14</v>
      </c>
      <c r="F73" s="11">
        <f>B73*D73</f>
        <v>1486.375</v>
      </c>
      <c r="J73" s="20">
        <v>34</v>
      </c>
      <c r="K73" s="20"/>
      <c r="L73" s="25"/>
      <c r="M73" s="25"/>
    </row>
    <row r="74" spans="1:13" ht="12.75">
      <c r="A74" t="s">
        <v>25</v>
      </c>
      <c r="F74" s="5"/>
      <c r="J74" s="20">
        <v>35</v>
      </c>
      <c r="K74" s="20"/>
      <c r="L74" s="25"/>
      <c r="M74" s="25"/>
    </row>
    <row r="75" spans="1:13" ht="12.75">
      <c r="A75" s="7" t="s">
        <v>76</v>
      </c>
      <c r="F75" s="5"/>
      <c r="J75" s="20"/>
      <c r="K75" s="20"/>
      <c r="L75" s="30" t="s">
        <v>59</v>
      </c>
      <c r="M75" s="33">
        <f>SUM(M40:M74)</f>
        <v>52444.2</v>
      </c>
    </row>
    <row r="76" spans="2:6" ht="12.75">
      <c r="B76">
        <v>5945.5</v>
      </c>
      <c r="C76" t="s">
        <v>13</v>
      </c>
      <c r="D76" s="11">
        <v>0.92</v>
      </c>
      <c r="E76" t="s">
        <v>14</v>
      </c>
      <c r="F76" s="11">
        <f>B76*D76</f>
        <v>5469.860000000001</v>
      </c>
    </row>
    <row r="77" spans="1:6" ht="12.75">
      <c r="A77" s="4" t="s">
        <v>66</v>
      </c>
      <c r="F77" s="31">
        <f>F73+F76</f>
        <v>6956.235000000001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2.34</v>
      </c>
      <c r="E80" t="s">
        <v>14</v>
      </c>
      <c r="F80" s="11">
        <f>B80*D80</f>
        <v>13912.47</v>
      </c>
    </row>
    <row r="81" spans="1:9" ht="12.75">
      <c r="A81" s="4" t="s">
        <v>69</v>
      </c>
      <c r="F81" s="31">
        <f>SUM(F80)</f>
        <v>13912.47</v>
      </c>
      <c r="I81" s="7"/>
    </row>
    <row r="82" spans="1:6" ht="12.75">
      <c r="A82" s="48" t="s">
        <v>81</v>
      </c>
      <c r="B82" s="45"/>
      <c r="C82" s="45"/>
      <c r="D82" s="46">
        <v>0</v>
      </c>
      <c r="E82" s="45"/>
      <c r="F82" s="49">
        <f>D82*E32</f>
        <v>0</v>
      </c>
    </row>
    <row r="83" spans="1:6" ht="12.75">
      <c r="A83" s="1" t="s">
        <v>27</v>
      </c>
      <c r="B83" s="1"/>
      <c r="F83" s="31">
        <f>F51+F55+F59+F71+F77+F81+F82</f>
        <v>278907.37584855314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16176.627799216081</v>
      </c>
    </row>
    <row r="85" spans="1:6" ht="12.75">
      <c r="A85" s="1"/>
      <c r="B85" s="36" t="s">
        <v>132</v>
      </c>
      <c r="C85" s="36"/>
      <c r="D85" s="1"/>
      <c r="E85" s="55"/>
      <c r="F85" s="56">
        <f>13847.73</f>
        <v>13847.73</v>
      </c>
    </row>
    <row r="86" spans="1:6" ht="12.75">
      <c r="A86" s="1"/>
      <c r="B86" s="36" t="s">
        <v>133</v>
      </c>
      <c r="C86" s="36"/>
      <c r="D86" s="1"/>
      <c r="E86" s="55"/>
      <c r="F86" s="56">
        <v>1010.39</v>
      </c>
    </row>
    <row r="87" spans="1:6" ht="12.75">
      <c r="A87" s="1"/>
      <c r="B87" s="36" t="s">
        <v>134</v>
      </c>
      <c r="C87" s="36"/>
      <c r="D87" s="1"/>
      <c r="E87" s="55"/>
      <c r="F87" s="56">
        <f>3891.11+751.68</f>
        <v>4642.79</v>
      </c>
    </row>
    <row r="88" spans="1:6" ht="13.5">
      <c r="A88" s="12" t="s">
        <v>29</v>
      </c>
      <c r="B88" s="12"/>
      <c r="C88" s="12"/>
      <c r="D88" s="12"/>
      <c r="E88" s="12"/>
      <c r="F88" s="42">
        <f>F83+F84+F85+F86+F87</f>
        <v>314584.9136477692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139</v>
      </c>
    </row>
    <row r="90" spans="1:6" ht="12.75">
      <c r="A90" s="13"/>
      <c r="B90" s="39">
        <v>43313</v>
      </c>
      <c r="C90" s="40">
        <v>-234297</v>
      </c>
      <c r="D90" s="43">
        <f>F43</f>
        <v>109042.63</v>
      </c>
      <c r="E90" s="43">
        <f>F88</f>
        <v>314584.9136477692</v>
      </c>
      <c r="F90" s="44">
        <f>C90+D90-E90</f>
        <v>-439839.2836477692</v>
      </c>
    </row>
    <row r="92" spans="1:6" ht="13.5" thickBot="1">
      <c r="A92" t="s">
        <v>115</v>
      </c>
      <c r="C92" s="52">
        <v>43313</v>
      </c>
      <c r="D92" s="8" t="s">
        <v>116</v>
      </c>
      <c r="E92" s="52">
        <v>43343</v>
      </c>
      <c r="F92" t="s">
        <v>117</v>
      </c>
    </row>
    <row r="93" spans="1:7" ht="13.5" thickBot="1">
      <c r="A93" t="s">
        <v>118</v>
      </c>
      <c r="F93" s="53">
        <f>E90</f>
        <v>314584.9136477692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2017-08-21T12:51:56Z</cp:lastPrinted>
  <dcterms:created xsi:type="dcterms:W3CDTF">2008-08-18T07:30:19Z</dcterms:created>
  <dcterms:modified xsi:type="dcterms:W3CDTF">2018-11-08T11:46:22Z</dcterms:modified>
  <cp:category/>
  <cp:version/>
  <cp:contentType/>
  <cp:contentStatus/>
</cp:coreProperties>
</file>