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<sst xmlns="http://schemas.openxmlformats.org/spreadsheetml/2006/main" count="181" uniqueCount="154">
  <si>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</si>
  <si>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</si>
  <si>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</si>
  <si>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</si>
  <si>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</si>
  <si>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</si>
  <si>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</si>
  <si>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</si>
  <si>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</si>
  <si>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</si>
  <si>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</si>
  <si>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</si>
  <si>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</si>
  <si>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</si>
  <si>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</si>
  <si>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</si>
  <si>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</si>
  <si>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</si>
  <si>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</si>
  <si>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</si>
  <si>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</si>
  <si>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</si>
  <si>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</si>
  <si>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</si>
  <si>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</si>
  <si>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</si>
  <si>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</si>
  <si>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</si>
  <si>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</si>
  <si>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</si>
  <si>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</si>
  <si>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</si>
  <si>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</si>
  <si>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</si>
  <si>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</si>
  <si>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</si>
  <si>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</si>
  <si>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</si>
  <si>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</si>
  <si>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</si>
  <si>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</si>
  <si>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</si>
  <si>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</si>
  <si>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</si>
  <si>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</si>
  <si>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</si>
  <si>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</si>
  <si>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</si>
  <si>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</si>
  <si>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</si>
  <si>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</si>
  <si>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</si>
  <si>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</si>
  <si>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</si>
  <si>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</si>
  <si>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</si>
  <si>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</si>
  <si>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</si>
  <si>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</si>
  <si>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</si>
  <si>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</si>
  <si>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</si>
  <si>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</si>
  <si>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</si>
  <si>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</si>
  <si>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</si>
  <si>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</si>
  <si>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</si>
  <si>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</si>
  <si>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</si>
  <si>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</si>
  <si>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</si>
  <si>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</si>
  <si>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</si>
  <si>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</si>
  <si>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</si>
  <si>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</si>
  <si>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</si>
  <si>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</si>
  <si>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</si>
  <si>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</si>
  <si>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</si>
  <si>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</si>
  <si>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</si>
  <si>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</si>
  <si>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</si>
  <si>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</si>
  <si>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</si>
  <si>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</si>
  <si>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</si>
  <si>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</si>
  <si>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</si>
  <si>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</si>
  <si>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</si>
  <si>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</si>
  <si>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</si>
  <si>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</si>
  <si>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</si>
  <si>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</si>
  <si>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</si>
  <si>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</si>
  <si>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</si>
  <si>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</si>
  <si>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</si>
  <si>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</si>
  <si>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</si>
  <si>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</si>
  <si>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</si>
  <si>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</si>
  <si>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</si>
  <si>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</si>
  <si>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</si>
  <si>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</si>
  <si>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</si>
  <si>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</si>
  <si>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</si>
  <si>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</si>
  <si>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</si>
  <si>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</si>
  <si>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</si>
  <si>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</si>
  <si>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</si>
  <si>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</si>
  <si>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</si>
  <si>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</si>
  <si>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</si>
  <si>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</si>
  <si>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</si>
  <si>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</si>
  <si>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</si>
  <si>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</si>
  <si>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</si>
  <si>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</si>
  <si>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</si>
  <si>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</si>
  <si>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</si>
  <si>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смена ламп (10шт) п-д1,2,3</t>
  </si>
  <si>
    <t>лампа</t>
  </si>
  <si>
    <t>10шт</t>
  </si>
  <si>
    <t>смена патрона (1шт) п-д1</t>
  </si>
  <si>
    <t>патрон</t>
  </si>
  <si>
    <t>1шт</t>
  </si>
  <si>
    <t>смена светильника (1шт) п-д3</t>
  </si>
  <si>
    <t>светильник</t>
  </si>
  <si>
    <t>кронштейн</t>
  </si>
  <si>
    <t>дюбель</t>
  </si>
  <si>
    <t>6шт</t>
  </si>
  <si>
    <t>саморез</t>
  </si>
  <si>
    <t>провод</t>
  </si>
  <si>
    <t>12мп</t>
  </si>
  <si>
    <t>зажим</t>
  </si>
  <si>
    <t>вышка</t>
  </si>
  <si>
    <t>1 час</t>
  </si>
  <si>
    <t>прочистка вентканала кв.23,24,31,33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</si>
</sst>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L28" sqref="L2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</v>
      </c>
      <c r="K2" s="5" t="s">
        <v>133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50">
        <f t="shared" si="0"/>
        <v>782.3134062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3385.449828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23">
        <f>0.1*7.1</f>
        <v>0.71</v>
      </c>
      <c r="M24" s="33">
        <f>L24*126.87*1.202*1.15</f>
        <v>124.51440470999997</v>
      </c>
    </row>
    <row r="25" spans="1:13" ht="12.75">
      <c r="A25" t="s">
        <v>113</v>
      </c>
      <c r="J25" s="35">
        <v>2</v>
      </c>
      <c r="K25" s="36" t="s">
        <v>139</v>
      </c>
      <c r="L25" s="59">
        <v>0.396</v>
      </c>
      <c r="M25" s="33">
        <f aca="true" t="shared" si="1" ref="M25:M39">L25*126.87*1.202*1.15</f>
        <v>69.447470796</v>
      </c>
    </row>
    <row r="26" spans="1:13" ht="12.75">
      <c r="A26" t="s">
        <v>114</v>
      </c>
      <c r="J26" s="35">
        <v>3</v>
      </c>
      <c r="K26" s="36" t="s">
        <v>142</v>
      </c>
      <c r="L26" s="59">
        <v>0.891</v>
      </c>
      <c r="M26" s="33">
        <f t="shared" si="1"/>
        <v>156.256809291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153</v>
      </c>
      <c r="L27" s="59">
        <f>0.3*18.7</f>
        <v>5.609999999999999</v>
      </c>
      <c r="M27" s="33">
        <f t="shared" si="1"/>
        <v>983.8391696099998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51180.9</v>
      </c>
      <c r="J40" s="20"/>
      <c r="K40" s="30" t="s">
        <v>56</v>
      </c>
      <c r="L40" s="28">
        <f>SUM(L24:L39)</f>
        <v>7.606999999999999</v>
      </c>
      <c r="M40" s="34">
        <f>SUM(M24:M39)</f>
        <v>1334.0578544069997</v>
      </c>
    </row>
    <row r="41" spans="1:11" ht="12.75">
      <c r="A41" t="s">
        <v>7</v>
      </c>
      <c r="F41" s="5">
        <v>42604.24</v>
      </c>
      <c r="K41" s="1" t="s">
        <v>60</v>
      </c>
    </row>
    <row r="42" spans="2:13" ht="12.75">
      <c r="B42" t="s">
        <v>8</v>
      </c>
      <c r="F42" s="9">
        <f>F41/F40</f>
        <v>0.8324245958941714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3" t="s">
        <v>135</v>
      </c>
      <c r="B43" s="63"/>
      <c r="C43" s="63"/>
      <c r="D43" s="63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58287.009999999995</v>
      </c>
      <c r="J44" s="20">
        <v>1</v>
      </c>
      <c r="K44" s="20" t="s">
        <v>137</v>
      </c>
      <c r="L44" s="25" t="s">
        <v>138</v>
      </c>
      <c r="M44" s="25">
        <f>10*14.5</f>
        <v>145</v>
      </c>
    </row>
    <row r="45" spans="10:13" ht="12.75">
      <c r="J45" s="20">
        <v>2</v>
      </c>
      <c r="K45" s="20" t="s">
        <v>140</v>
      </c>
      <c r="L45" s="25" t="s">
        <v>141</v>
      </c>
      <c r="M45" s="25">
        <f>17.44</f>
        <v>17.44</v>
      </c>
    </row>
    <row r="46" spans="2:13" ht="12.75">
      <c r="B46" s="1" t="s">
        <v>10</v>
      </c>
      <c r="C46" s="1"/>
      <c r="J46" s="20">
        <v>3</v>
      </c>
      <c r="K46" s="20" t="s">
        <v>143</v>
      </c>
      <c r="L46" s="25" t="s">
        <v>141</v>
      </c>
      <c r="M46" s="25">
        <v>153</v>
      </c>
    </row>
    <row r="47" spans="10:13" ht="12.75">
      <c r="J47" s="20">
        <v>4</v>
      </c>
      <c r="K47" s="20" t="s">
        <v>144</v>
      </c>
      <c r="L47" s="25" t="s">
        <v>141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145</v>
      </c>
      <c r="L48" s="25" t="s">
        <v>146</v>
      </c>
      <c r="M48" s="25">
        <f>6*2</f>
        <v>12</v>
      </c>
    </row>
    <row r="49" spans="1:13" ht="12.75">
      <c r="A49" t="s">
        <v>12</v>
      </c>
      <c r="F49" s="11">
        <f>(6585+430)*1.202</f>
        <v>8432.029999999999</v>
      </c>
      <c r="J49" s="20">
        <v>6</v>
      </c>
      <c r="K49" s="20" t="s">
        <v>147</v>
      </c>
      <c r="L49" s="25" t="s">
        <v>146</v>
      </c>
      <c r="M49" s="25">
        <f>6*2.27</f>
        <v>13.620000000000001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148</v>
      </c>
      <c r="L50" s="25" t="s">
        <v>149</v>
      </c>
      <c r="M50" s="25">
        <f>12*9.4</f>
        <v>112.80000000000001</v>
      </c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 t="s">
        <v>150</v>
      </c>
      <c r="L51" s="25" t="s">
        <v>146</v>
      </c>
      <c r="M51" s="25">
        <f>6*100.57</f>
        <v>603.42</v>
      </c>
    </row>
    <row r="52" spans="1:13" ht="12.75">
      <c r="A52" s="4" t="s">
        <v>74</v>
      </c>
      <c r="F52" s="32">
        <f>F49+F50+F51</f>
        <v>10836.029999999999</v>
      </c>
      <c r="J52" s="20">
        <v>9</v>
      </c>
      <c r="K52" s="25" t="s">
        <v>151</v>
      </c>
      <c r="L52" s="25" t="s">
        <v>152</v>
      </c>
      <c r="M52" s="25">
        <v>1100</v>
      </c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1.98</v>
      </c>
      <c r="E54" s="13" t="s">
        <v>14</v>
      </c>
      <c r="F54" s="11">
        <f>E33*D54</f>
        <v>7238.88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7238.88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228897.7</v>
      </c>
      <c r="E58">
        <v>3654.2</v>
      </c>
      <c r="F58" s="37">
        <f>C58/D58*E58</f>
        <v>2928.7214629067917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3385.449828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1334.0578544069997</v>
      </c>
      <c r="J60" s="20"/>
      <c r="K60" s="20"/>
      <c r="L60" s="31" t="s">
        <v>63</v>
      </c>
      <c r="M60" s="28">
        <f>SUM(M44:M59)</f>
        <v>2200.2799999999997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2200.2799999999997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0.19</v>
      </c>
      <c r="E65" t="s">
        <v>14</v>
      </c>
      <c r="F65" s="11">
        <f>B65*D65</f>
        <v>694.64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10543.14914531379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</v>
      </c>
      <c r="E70" t="s">
        <v>14</v>
      </c>
      <c r="F70" s="11">
        <f>B70*D70</f>
        <v>731.2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1.11</v>
      </c>
      <c r="E73" t="s">
        <v>14</v>
      </c>
      <c r="F73" s="11">
        <f>B73*D73</f>
        <v>4058.1600000000003</v>
      </c>
    </row>
    <row r="74" spans="1:6" ht="12.75">
      <c r="A74" s="4" t="s">
        <v>29</v>
      </c>
      <c r="F74" s="32">
        <f>F70+F73</f>
        <v>4789.360000000001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1.96</v>
      </c>
      <c r="E77" t="s">
        <v>14</v>
      </c>
      <c r="F77" s="11">
        <f>B77*D77</f>
        <v>7165.76</v>
      </c>
    </row>
    <row r="78" spans="1:6" ht="12.75">
      <c r="A78" s="4" t="s">
        <v>31</v>
      </c>
      <c r="F78" s="32">
        <f>SUM(F77)</f>
        <v>7165.76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40573.17914531379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2353.2443904282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2311.54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45530.15353574199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134</v>
      </c>
    </row>
    <row r="87" spans="1:6" ht="12.75">
      <c r="A87" s="13"/>
      <c r="B87" s="41">
        <v>43101</v>
      </c>
      <c r="C87" s="42">
        <v>-34363</v>
      </c>
      <c r="D87" s="45">
        <f>F44</f>
        <v>58287.009999999995</v>
      </c>
      <c r="E87" s="45">
        <f>F85</f>
        <v>45530.15353574199</v>
      </c>
      <c r="F87" s="46">
        <f>C87+D87-E87</f>
        <v>-21606.143535741998</v>
      </c>
    </row>
    <row r="89" spans="1:6" ht="13.5" thickBot="1">
      <c r="A89" t="s">
        <v>86</v>
      </c>
      <c r="C89" s="56">
        <v>43101</v>
      </c>
      <c r="D89" s="8" t="s">
        <v>87</v>
      </c>
      <c r="E89" s="56">
        <v>43131</v>
      </c>
      <c r="F89" t="s">
        <v>88</v>
      </c>
    </row>
    <row r="90" spans="1:7" ht="13.5" thickBot="1">
      <c r="A90" t="s">
        <v>89</v>
      </c>
      <c r="F90" s="57">
        <f>E87</f>
        <v>45530.15353574199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2017-08-21T12:44:58Z</cp:lastPrinted>
  <dcterms:created xsi:type="dcterms:W3CDTF">2008-08-18T07:30:19Z</dcterms:created>
  <dcterms:modified xsi:type="dcterms:W3CDTF">2018-04-10T11:52:54Z</dcterms:modified>
  <cp:category/>
  <cp:version/>
  <cp:contentType/>
  <cp:contentStatus/>
</cp:coreProperties>
</file>