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<sst xmlns="http://schemas.openxmlformats.org/spreadsheetml/2006/main" count="165" uniqueCount="144">
  <si>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</si>
  <si>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</si>
  <si>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</si>
  <si>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</si>
  <si>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</si>
  <si>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</si>
  <si>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</si>
  <si>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</si>
  <si>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</si>
  <si>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</si>
  <si>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</si>
  <si>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</si>
  <si>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</si>
  <si>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</si>
  <si>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</si>
  <si>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</si>
  <si>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</si>
  <si>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</si>
  <si>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</si>
  <si>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</si>
  <si>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</si>
  <si>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</si>
  <si>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</si>
  <si>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</si>
  <si>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</si>
  <si>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</si>
  <si>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</si>
  <si>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</si>
  <si>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</si>
  <si>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</si>
  <si>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</si>
  <si>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</si>
  <si>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</si>
  <si>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</si>
  <si>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</si>
  <si>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</si>
  <si>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</si>
  <si>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</si>
  <si>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</si>
  <si>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</si>
  <si>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</si>
  <si>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</si>
  <si>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</si>
  <si>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</si>
  <si>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</si>
  <si>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</si>
  <si>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</si>
  <si>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</si>
  <si>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</si>
  <si>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</si>
  <si>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</si>
  <si>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</si>
  <si>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</si>
  <si>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</si>
  <si>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</si>
  <si>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</si>
  <si>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</si>
  <si>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</si>
  <si>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</si>
  <si>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</si>
  <si>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</si>
  <si>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</si>
  <si>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</si>
  <si>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</si>
  <si>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</si>
  <si>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</si>
  <si>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</si>
  <si>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</si>
  <si>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</si>
  <si>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</si>
  <si>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</si>
  <si>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</si>
  <si>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</si>
  <si>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</si>
  <si>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</si>
  <si>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</si>
  <si>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</si>
  <si>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</si>
  <si>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</si>
  <si>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</si>
  <si>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</si>
  <si>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</si>
  <si>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</si>
  <si>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</si>
  <si>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</si>
  <si>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</si>
  <si>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</si>
  <si>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</si>
  <si>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</si>
  <si>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</si>
  <si>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</si>
  <si>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</si>
  <si>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</si>
  <si>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</si>
  <si>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</si>
  <si>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</si>
  <si>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</si>
  <si>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</si>
  <si>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</si>
  <si>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</si>
  <si>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</si>
  <si>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</si>
  <si>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</si>
  <si>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</si>
  <si>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</si>
  <si>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</si>
  <si>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</si>
  <si>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</si>
  <si>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</si>
  <si>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</si>
  <si>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</si>
  <si>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</si>
  <si>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</si>
  <si>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</si>
  <si>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</si>
  <si>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</si>
  <si>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</si>
  <si>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</si>
  <si>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</si>
  <si>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</si>
  <si>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</si>
  <si>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</si>
  <si>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</si>
  <si>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</si>
  <si>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</si>
  <si>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</si>
  <si>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</si>
  <si>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</si>
  <si>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</si>
  <si>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</si>
  <si>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</si>
  <si>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</si>
  <si>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</si>
  <si>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</si>
  <si>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</si>
  <si>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смена ламп (2шт) п-д4,5</t>
  </si>
  <si>
    <t>лампа</t>
  </si>
  <si>
    <t>2шт</t>
  </si>
  <si>
    <t>ремонт эл.щита кв.53</t>
  </si>
  <si>
    <t>вн</t>
  </si>
  <si>
    <t>1шт</t>
  </si>
  <si>
    <t>смена эл. Провода (2мп) кв.53</t>
  </si>
  <si>
    <t>эл. Провод</t>
  </si>
  <si>
    <t>2мп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</si>
</sst>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K46" sqref="K46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2.61</v>
      </c>
      <c r="M6" s="45">
        <f>L6*126.87*1.202</f>
        <v>398.01910139999995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3.74</v>
      </c>
      <c r="M11" s="45">
        <f t="shared" si="0"/>
        <v>570.3415476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5">
        <f t="shared" si="0"/>
        <v>570.3415476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5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5">
        <f t="shared" si="0"/>
        <v>76.24887</v>
      </c>
    </row>
    <row r="20" spans="1:13" ht="12.75">
      <c r="A20" t="s">
        <v>102</v>
      </c>
      <c r="J20" s="20"/>
      <c r="K20" s="27" t="s">
        <v>56</v>
      </c>
      <c r="L20" s="28">
        <f>SUM(L6:L19)</f>
        <v>12.84</v>
      </c>
      <c r="M20" s="34">
        <f>SUM(M6:M19)</f>
        <v>1958.0709815999999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45">
        <v>0.14</v>
      </c>
      <c r="M24" s="33">
        <f>L24*126.87*1.202*1.15</f>
        <v>24.552136139999998</v>
      </c>
    </row>
    <row r="25" spans="1:13" ht="12.75">
      <c r="A25" t="s">
        <v>106</v>
      </c>
      <c r="J25" s="20">
        <v>2</v>
      </c>
      <c r="K25" s="20" t="s">
        <v>138</v>
      </c>
      <c r="L25" s="45">
        <v>4.83</v>
      </c>
      <c r="M25" s="33">
        <f aca="true" t="shared" si="1" ref="M25:M38">L25*126.87*1.202*1.15</f>
        <v>847.0486968299999</v>
      </c>
    </row>
    <row r="26" spans="1:13" ht="12.75">
      <c r="A26" t="s">
        <v>107</v>
      </c>
      <c r="J26" s="20">
        <v>3</v>
      </c>
      <c r="K26" s="20" t="s">
        <v>141</v>
      </c>
      <c r="L26" s="45">
        <f>0.02*19</f>
        <v>0.38</v>
      </c>
      <c r="M26" s="33">
        <f t="shared" si="1"/>
        <v>66.64151238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5.35</v>
      </c>
      <c r="M39" s="34">
        <f>SUM(M24:M38)</f>
        <v>938.2423453499999</v>
      </c>
    </row>
    <row r="40" spans="1:11" ht="12.75">
      <c r="A40" s="2" t="s">
        <v>6</v>
      </c>
      <c r="F40" s="11">
        <v>53191.43</v>
      </c>
      <c r="K40" s="1" t="s">
        <v>60</v>
      </c>
    </row>
    <row r="41" spans="1:13" ht="12.75">
      <c r="A41" t="s">
        <v>7</v>
      </c>
      <c r="F41" s="5">
        <v>50229.94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0.9443239258655013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2*14.43</f>
        <v>28.86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51129.94</v>
      </c>
      <c r="J44" s="20">
        <v>2</v>
      </c>
      <c r="K44" s="20" t="s">
        <v>139</v>
      </c>
      <c r="L44" s="25" t="s">
        <v>140</v>
      </c>
      <c r="M44" s="25">
        <v>240.55</v>
      </c>
    </row>
    <row r="45" spans="10:13" ht="12.75">
      <c r="J45" s="20">
        <v>3</v>
      </c>
      <c r="K45" s="20" t="s">
        <v>142</v>
      </c>
      <c r="L45" s="25" t="s">
        <v>143</v>
      </c>
      <c r="M45" s="25">
        <f>2*6.75</f>
        <v>13.5</v>
      </c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(5040+810)*1.202</f>
        <v>7031.7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(2500)*1.202</f>
        <v>3005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10036.7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6810.775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6810.775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1">
        <v>185357</v>
      </c>
      <c r="D58">
        <v>228897.7</v>
      </c>
      <c r="E58">
        <v>3422.5</v>
      </c>
      <c r="F58" s="35">
        <f>C58/D58*E58</f>
        <v>2771.475346847085</v>
      </c>
      <c r="J58" s="20">
        <v>16</v>
      </c>
      <c r="K58" s="20"/>
      <c r="L58" s="25"/>
      <c r="M58" s="25"/>
    </row>
    <row r="59" spans="1:13" ht="12.75">
      <c r="A59" t="s">
        <v>19</v>
      </c>
      <c r="F59" s="35">
        <f>M20</f>
        <v>1958.0709815999999</v>
      </c>
      <c r="J59" s="20">
        <v>17</v>
      </c>
      <c r="K59" s="20"/>
      <c r="L59" s="25"/>
      <c r="M59" s="25"/>
    </row>
    <row r="60" spans="1:13" ht="12.75">
      <c r="A60" t="s">
        <v>20</v>
      </c>
      <c r="F60" s="11">
        <f>M39</f>
        <v>938.2423453499999</v>
      </c>
      <c r="J60" s="20">
        <v>18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19</v>
      </c>
      <c r="K61" s="20"/>
      <c r="L61" s="25"/>
      <c r="M61" s="25"/>
    </row>
    <row r="62" spans="1:13" ht="12.75">
      <c r="A62" t="s">
        <v>21</v>
      </c>
      <c r="F62" s="5">
        <f>M66</f>
        <v>282.91</v>
      </c>
      <c r="J62" s="20">
        <v>20</v>
      </c>
      <c r="K62" s="20"/>
      <c r="L62" s="25"/>
      <c r="M62" s="25"/>
    </row>
    <row r="63" spans="1:13" ht="12.75">
      <c r="A63" t="s">
        <v>22</v>
      </c>
      <c r="F63" s="5"/>
      <c r="J63" s="20">
        <v>21</v>
      </c>
      <c r="K63" s="20"/>
      <c r="L63" s="25"/>
      <c r="M63" s="25"/>
    </row>
    <row r="64" spans="1:13" ht="12.75">
      <c r="A64" t="s">
        <v>23</v>
      </c>
      <c r="F64" s="5"/>
      <c r="J64" s="20">
        <v>22</v>
      </c>
      <c r="K64" s="20"/>
      <c r="L64" s="25"/>
      <c r="M64" s="25"/>
    </row>
    <row r="65" spans="2:13" ht="12.75">
      <c r="B65">
        <v>3422.5</v>
      </c>
      <c r="C65" t="s">
        <v>13</v>
      </c>
      <c r="D65" s="11">
        <v>0.28</v>
      </c>
      <c r="E65" t="s">
        <v>14</v>
      </c>
      <c r="F65" s="5">
        <f>B65*D65</f>
        <v>958.3000000000001</v>
      </c>
      <c r="J65" s="20">
        <v>23</v>
      </c>
      <c r="K65" s="20"/>
      <c r="L65" s="25"/>
      <c r="M65" s="25"/>
    </row>
    <row r="66" spans="1:13" s="51" customFormat="1" ht="12.75">
      <c r="A66" s="51" t="s">
        <v>78</v>
      </c>
      <c r="D66" s="55"/>
      <c r="F66" s="56">
        <v>0</v>
      </c>
      <c r="J66" s="20"/>
      <c r="K66" s="20"/>
      <c r="L66" s="31" t="s">
        <v>63</v>
      </c>
      <c r="M66" s="28">
        <f>SUM(M43:M65)</f>
        <v>282.91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6908.998673797084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0.25</v>
      </c>
      <c r="E70" t="s">
        <v>14</v>
      </c>
      <c r="F70" s="11">
        <f>B70*D70</f>
        <v>855.625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0.92</v>
      </c>
      <c r="E73" t="s">
        <v>14</v>
      </c>
      <c r="F73" s="11">
        <f>B73*D73</f>
        <v>3148.7000000000003</v>
      </c>
    </row>
    <row r="74" spans="1:13" ht="12.75">
      <c r="A74" s="4" t="s">
        <v>27</v>
      </c>
      <c r="F74" s="32">
        <f>F70+F73</f>
        <v>4004.3250000000003</v>
      </c>
      <c r="J74" s="51"/>
      <c r="K74" s="51"/>
      <c r="L74" s="51"/>
      <c r="M74" s="51"/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2.34</v>
      </c>
      <c r="E77" t="s">
        <v>14</v>
      </c>
      <c r="F77" s="5">
        <f>B77*D77</f>
        <v>8008.65</v>
      </c>
    </row>
    <row r="78" spans="1:6" ht="12.75">
      <c r="A78" s="4" t="s">
        <v>30</v>
      </c>
      <c r="F78" s="8">
        <f>SUM(F77)</f>
        <v>8008.65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31</v>
      </c>
      <c r="B80" s="1"/>
      <c r="F80" s="32">
        <f>F52+F56+F68+F74+F78+F79</f>
        <v>35769.44867379708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2074.6280230802304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2645.52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513.83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f>2330.51+412.67</f>
        <v>2743.1800000000003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43746.60669687731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43313</v>
      </c>
      <c r="C87" s="40">
        <v>-91793</v>
      </c>
      <c r="D87" s="43">
        <f>F44</f>
        <v>51129.94</v>
      </c>
      <c r="E87" s="43">
        <f>F85</f>
        <v>43746.60669687731</v>
      </c>
      <c r="F87" s="44">
        <f>C87+D87-E87</f>
        <v>-84409.6666968773</v>
      </c>
    </row>
    <row r="89" spans="1:6" ht="13.5" thickBot="1">
      <c r="A89" t="s">
        <v>111</v>
      </c>
      <c r="C89" s="53">
        <v>43313</v>
      </c>
      <c r="D89" s="8" t="s">
        <v>112</v>
      </c>
      <c r="E89" s="53">
        <v>43343</v>
      </c>
      <c r="F89" t="s">
        <v>113</v>
      </c>
    </row>
    <row r="90" spans="1:7" ht="13.5" thickBot="1">
      <c r="A90" t="s">
        <v>114</v>
      </c>
      <c r="F90" s="54">
        <f>E87</f>
        <v>43746.60669687731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2017-08-21T12:47:03Z</cp:lastPrinted>
  <dcterms:created xsi:type="dcterms:W3CDTF">2008-08-18T07:30:19Z</dcterms:created>
  <dcterms:modified xsi:type="dcterms:W3CDTF">2018-11-09T10:50:27Z</dcterms:modified>
  <cp:category/>
  <cp:version/>
  <cp:contentType/>
  <cp:contentStatus/>
</cp:coreProperties>
</file>