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<sst xmlns="http://schemas.openxmlformats.org/spreadsheetml/2006/main" count="178" uniqueCount="151">
  <si>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</si>
  <si>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</si>
  <si>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</si>
  <si>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</si>
  <si>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</si>
  <si>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</si>
  <si>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</si>
  <si>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</si>
  <si>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</si>
  <si>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</si>
  <si>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</si>
  <si>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</si>
  <si>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</si>
  <si>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</si>
  <si>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</si>
  <si>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</si>
  <si>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</si>
  <si>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</si>
  <si>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</si>
  <si>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</si>
  <si>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</si>
  <si>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</si>
  <si>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</si>
  <si>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</si>
  <si>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</si>
  <si>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</si>
  <si>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</si>
  <si>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</si>
  <si>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</si>
  <si>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</si>
  <si>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</si>
  <si>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</si>
  <si>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</si>
  <si>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</si>
  <si>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</si>
  <si>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</si>
  <si>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</si>
  <si>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</si>
  <si>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</si>
  <si>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</si>
  <si>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</si>
  <si>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</si>
  <si>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</si>
  <si>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</si>
  <si>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</si>
  <si>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</si>
  <si>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</si>
  <si>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</si>
  <si>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</si>
  <si>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</si>
  <si>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</si>
  <si>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</si>
  <si>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</si>
  <si>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</si>
  <si>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</si>
  <si>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</si>
  <si>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</si>
  <si>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</si>
  <si>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</si>
  <si>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</si>
  <si>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</si>
  <si>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</si>
  <si>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</si>
  <si>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</si>
  <si>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</si>
  <si>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</si>
  <si>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</si>
  <si>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</si>
  <si>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</si>
  <si>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</si>
  <si>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</si>
  <si>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</si>
  <si>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</si>
  <si>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</si>
  <si>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</si>
  <si>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</si>
  <si>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</si>
  <si>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</si>
  <si>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</si>
  <si>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</si>
  <si>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</si>
  <si>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</si>
  <si>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</si>
  <si>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</si>
  <si>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</si>
  <si>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</si>
  <si>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</si>
  <si>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</si>
  <si>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</si>
  <si>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</si>
  <si>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</si>
  <si>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</si>
  <si>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</si>
  <si>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</si>
  <si>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</si>
  <si>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</si>
  <si>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</si>
  <si>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</si>
  <si>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</si>
  <si>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</si>
  <si>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</si>
  <si>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</si>
  <si>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</si>
  <si>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</si>
  <si>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</si>
  <si>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</si>
  <si>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</si>
  <si>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</si>
  <si>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</si>
  <si>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</si>
  <si>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</si>
  <si>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</si>
  <si>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</si>
  <si>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</si>
  <si>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</si>
  <si>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</si>
  <si>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</si>
  <si>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</si>
  <si>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</si>
  <si>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</si>
  <si>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</si>
  <si>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</si>
  <si>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</si>
  <si>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</si>
  <si>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</si>
  <si>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</si>
  <si>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</si>
  <si>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</si>
  <si>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</si>
  <si>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</si>
  <si>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</si>
  <si>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</si>
  <si>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</si>
  <si>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октября</t>
  </si>
  <si>
    <t>за   октябрь  2018 г.</t>
  </si>
  <si>
    <t>ост.на 01.11</t>
  </si>
  <si>
    <t>смна труб д 110 пвх (3мп)</t>
  </si>
  <si>
    <t>труба д 110 пвх</t>
  </si>
  <si>
    <t>3мп</t>
  </si>
  <si>
    <t>патрубок</t>
  </si>
  <si>
    <t>1шт</t>
  </si>
  <si>
    <t>переход</t>
  </si>
  <si>
    <t>манжета 110</t>
  </si>
  <si>
    <t>полуотвод</t>
  </si>
  <si>
    <t>3шт</t>
  </si>
  <si>
    <t>дис</t>
  </si>
  <si>
    <t>установка хомута (1шт) кв.12</t>
  </si>
  <si>
    <t>хомут д 20</t>
  </si>
  <si>
    <t>смена ламп (6шт) п-д2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</si>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</sst>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2" sqref="M52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10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L6*126.87*1.202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17.07</v>
      </c>
      <c r="M20" s="34">
        <f>SUM(M6:M19)</f>
        <v>2603.1364218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9">
        <f>0.03*154.64</f>
        <v>4.6392</v>
      </c>
      <c r="M24" s="33">
        <f>L24*126.87*1.202*1.15</f>
        <v>813.5876427191998</v>
      </c>
    </row>
    <row r="25" spans="1:13" ht="12.75">
      <c r="A25" t="s">
        <v>113</v>
      </c>
      <c r="J25" s="35">
        <v>2</v>
      </c>
      <c r="K25" s="36" t="s">
        <v>146</v>
      </c>
      <c r="L25" s="59">
        <v>2</v>
      </c>
      <c r="M25" s="33">
        <f aca="true" t="shared" si="1" ref="M25:M39">L25*126.87*1.202*1.15</f>
        <v>350.74480199999994</v>
      </c>
    </row>
    <row r="26" spans="1:13" ht="12.75">
      <c r="A26" t="s">
        <v>114</v>
      </c>
      <c r="J26" s="35">
        <v>3</v>
      </c>
      <c r="K26" s="36" t="s">
        <v>148</v>
      </c>
      <c r="L26" s="59">
        <f>0.06*7.1</f>
        <v>0.426</v>
      </c>
      <c r="M26" s="33">
        <f t="shared" si="1"/>
        <v>74.70864282599999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/>
      <c r="L27" s="59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51627.41</v>
      </c>
      <c r="J40" s="20"/>
      <c r="K40" s="30" t="s">
        <v>56</v>
      </c>
      <c r="L40" s="28">
        <f>SUM(L24:L39)</f>
        <v>7.0652</v>
      </c>
      <c r="M40" s="34">
        <f>SUM(M24:M39)</f>
        <v>1239.0410875451998</v>
      </c>
    </row>
    <row r="41" spans="1:11" ht="12.75">
      <c r="A41" t="s">
        <v>7</v>
      </c>
      <c r="F41" s="5">
        <v>52783.7</v>
      </c>
      <c r="K41" s="1" t="s">
        <v>60</v>
      </c>
    </row>
    <row r="42" spans="2:13" ht="12.75">
      <c r="B42" t="s">
        <v>8</v>
      </c>
      <c r="F42" s="9">
        <f>F41/F40</f>
        <v>1.0223968237027579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4" t="s">
        <v>132</v>
      </c>
      <c r="B43" s="64"/>
      <c r="C43" s="64"/>
      <c r="D43" s="64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68466.47</v>
      </c>
      <c r="J44" s="20">
        <v>1</v>
      </c>
      <c r="K44" s="20" t="s">
        <v>137</v>
      </c>
      <c r="L44" s="25" t="s">
        <v>138</v>
      </c>
      <c r="M44" s="25">
        <f>3*179</f>
        <v>537</v>
      </c>
    </row>
    <row r="45" spans="10:13" ht="12.75">
      <c r="J45" s="20">
        <v>2</v>
      </c>
      <c r="K45" s="20" t="s">
        <v>139</v>
      </c>
      <c r="L45" s="25" t="s">
        <v>140</v>
      </c>
      <c r="M45" s="25">
        <v>80</v>
      </c>
    </row>
    <row r="46" spans="2:13" ht="12.75">
      <c r="B46" s="1" t="s">
        <v>10</v>
      </c>
      <c r="C46" s="1"/>
      <c r="J46" s="20">
        <v>3</v>
      </c>
      <c r="K46" s="20" t="s">
        <v>141</v>
      </c>
      <c r="L46" s="25" t="s">
        <v>140</v>
      </c>
      <c r="M46" s="25">
        <v>96.99</v>
      </c>
    </row>
    <row r="47" spans="10:13" ht="12.75">
      <c r="J47" s="20">
        <v>4</v>
      </c>
      <c r="K47" s="20" t="s">
        <v>142</v>
      </c>
      <c r="L47" s="25" t="s">
        <v>140</v>
      </c>
      <c r="M47" s="25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143</v>
      </c>
      <c r="L48" s="25" t="s">
        <v>144</v>
      </c>
      <c r="M48" s="25">
        <f>3*49</f>
        <v>147</v>
      </c>
    </row>
    <row r="49" spans="1:13" ht="12.75">
      <c r="A49" t="s">
        <v>12</v>
      </c>
      <c r="F49" s="11">
        <f>(6160+1080)*1.202</f>
        <v>8702.48</v>
      </c>
      <c r="J49" s="20">
        <v>6</v>
      </c>
      <c r="K49" s="20" t="s">
        <v>145</v>
      </c>
      <c r="L49" s="25" t="s">
        <v>144</v>
      </c>
      <c r="M49" s="25">
        <f>3*23.55</f>
        <v>70.65</v>
      </c>
    </row>
    <row r="50" spans="1:13" ht="12.75">
      <c r="A50" s="6" t="s">
        <v>15</v>
      </c>
      <c r="F50" s="11">
        <f>2000*1.202</f>
        <v>2404</v>
      </c>
      <c r="J50" s="20">
        <v>7</v>
      </c>
      <c r="K50" s="20" t="s">
        <v>147</v>
      </c>
      <c r="L50" s="25" t="s">
        <v>140</v>
      </c>
      <c r="M50" s="25">
        <v>205</v>
      </c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 t="s">
        <v>149</v>
      </c>
      <c r="L51" s="25" t="s">
        <v>150</v>
      </c>
      <c r="M51" s="25">
        <f>6*11.6</f>
        <v>69.6</v>
      </c>
    </row>
    <row r="52" spans="1:13" ht="12.75">
      <c r="A52" s="4" t="s">
        <v>74</v>
      </c>
      <c r="F52" s="32">
        <f>F49+F50+F51</f>
        <v>11106.48</v>
      </c>
      <c r="J52" s="20">
        <v>9</v>
      </c>
      <c r="K52" s="63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7275.44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185738</v>
      </c>
      <c r="D58">
        <v>178887</v>
      </c>
      <c r="E58">
        <v>3654.2</v>
      </c>
      <c r="F58" s="37">
        <f>C58/D58*E58</f>
        <v>3794.1482589567713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2603.1364218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1239.0410875451998</v>
      </c>
      <c r="J60" s="20"/>
      <c r="K60" s="20"/>
      <c r="L60" s="31" t="s">
        <v>63</v>
      </c>
      <c r="M60" s="28">
        <f>SUM(M44:M59)</f>
        <v>1249.2399999999998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M60</f>
        <v>1249.2399999999998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0.34</v>
      </c>
      <c r="E65" t="s">
        <v>14</v>
      </c>
      <c r="F65" s="11">
        <f>B65*D65</f>
        <v>1243.0400000000002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10128.605768301972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0.25</v>
      </c>
      <c r="E70" t="s">
        <v>14</v>
      </c>
      <c r="F70" s="11">
        <f>B70*D70</f>
        <v>914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0.98</v>
      </c>
      <c r="E73" t="s">
        <v>14</v>
      </c>
      <c r="F73" s="11">
        <f>B73*D73</f>
        <v>3582.88</v>
      </c>
    </row>
    <row r="74" spans="1:6" ht="12.75">
      <c r="A74" s="4" t="s">
        <v>29</v>
      </c>
      <c r="F74" s="32">
        <f>F70+F73</f>
        <v>4496.88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</v>
      </c>
      <c r="E77" t="s">
        <v>14</v>
      </c>
      <c r="F77" s="11">
        <f>B77*D77</f>
        <v>7312</v>
      </c>
    </row>
    <row r="78" spans="1:6" ht="12.75">
      <c r="A78" s="4" t="s">
        <v>31</v>
      </c>
      <c r="F78" s="32">
        <f>SUM(F77)</f>
        <v>7312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40319.40576830197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2338.525534561514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2422.14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45372.26130286349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43374</v>
      </c>
      <c r="C87" s="42">
        <v>43297</v>
      </c>
      <c r="D87" s="45">
        <f>F44</f>
        <v>68466.47</v>
      </c>
      <c r="E87" s="45">
        <f>F85</f>
        <v>45372.26130286349</v>
      </c>
      <c r="F87" s="46">
        <f>C87+D87-E87</f>
        <v>66391.20869713652</v>
      </c>
    </row>
    <row r="89" spans="1:6" ht="13.5" thickBot="1">
      <c r="A89" t="s">
        <v>86</v>
      </c>
      <c r="C89" s="56">
        <v>43374</v>
      </c>
      <c r="D89" s="8" t="s">
        <v>87</v>
      </c>
      <c r="E89" s="56">
        <v>43404</v>
      </c>
      <c r="F89" t="s">
        <v>88</v>
      </c>
    </row>
    <row r="90" spans="1:7" ht="13.5" thickBot="1">
      <c r="A90" t="s">
        <v>89</v>
      </c>
      <c r="F90" s="57">
        <f>E87</f>
        <v>45372.26130286349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2019-01-25T10:52:09Z</dcterms:modified>
  <cp:category/>
  <cp:version/>
  <cp:contentType/>
  <cp:contentStatus/>
</cp:coreProperties>
</file>