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<sst xmlns="http://schemas.openxmlformats.org/spreadsheetml/2006/main" count="164" uniqueCount="141">
  <si>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</si>
  <si>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</si>
  <si>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</si>
  <si>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</si>
  <si>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</si>
  <si>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</si>
  <si>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</si>
  <si>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</si>
  <si>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</si>
  <si>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</si>
  <si>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</si>
  <si>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</si>
  <si>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</si>
  <si>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</si>
  <si>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</si>
  <si>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</si>
  <si>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</si>
  <si>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</si>
  <si>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</si>
  <si>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</si>
  <si>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</si>
  <si>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</si>
  <si>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</si>
  <si>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</si>
  <si>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</si>
  <si>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</si>
  <si>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</si>
  <si>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</si>
  <si>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</si>
  <si>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</si>
  <si>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</si>
  <si>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</si>
  <si>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</si>
  <si>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</si>
  <si>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</si>
  <si>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</si>
  <si>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</si>
  <si>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</si>
  <si>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</si>
  <si>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</si>
  <si>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</si>
  <si>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</si>
  <si>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</si>
  <si>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</si>
  <si>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</si>
  <si>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</si>
  <si>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</si>
  <si>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</si>
  <si>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</si>
  <si>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</si>
  <si>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</si>
  <si>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</si>
  <si>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</si>
  <si>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</si>
  <si>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</si>
  <si>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</si>
  <si>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</si>
  <si>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</si>
  <si>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</si>
  <si>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</si>
  <si>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</si>
  <si>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</si>
  <si>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</si>
  <si>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</si>
  <si>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</si>
  <si>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</si>
  <si>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</si>
  <si>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</si>
  <si>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</si>
  <si>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</si>
  <si>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</si>
  <si>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</si>
  <si>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</si>
  <si>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</si>
  <si>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</si>
  <si>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</si>
  <si>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</si>
  <si>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</si>
  <si>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</si>
  <si>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</si>
  <si>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</si>
  <si>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</si>
  <si>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</si>
  <si>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</si>
  <si>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</si>
  <si>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</si>
  <si>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</si>
  <si>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</si>
  <si>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</si>
  <si>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</si>
  <si>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</si>
  <si>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</si>
  <si>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</si>
  <si>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</si>
  <si>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</si>
  <si>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</si>
  <si>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</si>
  <si>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</si>
  <si>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</si>
  <si>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</si>
  <si>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</si>
  <si>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</si>
  <si>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</si>
  <si>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</si>
  <si>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</si>
  <si>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</si>
  <si>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</si>
  <si>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</si>
  <si>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</si>
  <si>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</si>
  <si>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</si>
  <si>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</si>
  <si>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</si>
  <si>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</si>
  <si>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</si>
  <si>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</si>
  <si>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</si>
  <si>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</si>
  <si>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</si>
  <si>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</si>
  <si>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</si>
  <si>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</si>
  <si>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</si>
  <si>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</si>
  <si>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</si>
  <si>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</si>
  <si>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</si>
  <si>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</si>
  <si>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</si>
  <si>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</si>
  <si>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</si>
  <si>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</si>
  <si>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сентября</t>
  </si>
  <si>
    <t>за   сентябрь  2018 г.</t>
  </si>
  <si>
    <t>ост.на 01.10</t>
  </si>
  <si>
    <t>ремонт двери в подвале</t>
  </si>
  <si>
    <t>электроды</t>
  </si>
  <si>
    <t>1кг</t>
  </si>
  <si>
    <t>смена ламп (32шт) п-д3,1,5,4</t>
  </si>
  <si>
    <t>лампа</t>
  </si>
  <si>
    <t>32шт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</si>
</sst>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0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175" fontId="0" fillId="0" borderId="16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9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82</v>
      </c>
      <c r="L6" s="25">
        <v>0</v>
      </c>
      <c r="M6" s="44">
        <f>L6*126.87*1.202</f>
        <v>0</v>
      </c>
    </row>
    <row r="7" spans="2:13" ht="12.75">
      <c r="B7" t="s">
        <v>89</v>
      </c>
      <c r="C7" s="1" t="s">
        <v>90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3.48</v>
      </c>
      <c r="M11" s="44">
        <f t="shared" si="0"/>
        <v>530.6921352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79</v>
      </c>
      <c r="L13" s="23">
        <v>3.48</v>
      </c>
      <c r="M13" s="44">
        <f t="shared" si="0"/>
        <v>530.6921352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1.74</v>
      </c>
      <c r="M16" s="44">
        <f t="shared" si="0"/>
        <v>265.3460676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4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11.45</v>
      </c>
      <c r="M20" s="33">
        <f>SUM(M6:M19)</f>
        <v>1746.099123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8" t="s">
        <v>135</v>
      </c>
      <c r="L24" s="63">
        <v>6.15</v>
      </c>
      <c r="M24" s="55">
        <f>L24*126.87*1.202*1.15</f>
        <v>1078.54026615</v>
      </c>
    </row>
    <row r="25" spans="1:13" ht="12.75">
      <c r="A25" t="s">
        <v>106</v>
      </c>
      <c r="J25" s="20">
        <v>2</v>
      </c>
      <c r="K25" s="58" t="s">
        <v>138</v>
      </c>
      <c r="L25" s="44">
        <f>0.32*7.1</f>
        <v>2.272</v>
      </c>
      <c r="M25" s="55">
        <f aca="true" t="shared" si="1" ref="M25:M38">L25*126.87*1.202*1.15</f>
        <v>398.44609507199993</v>
      </c>
    </row>
    <row r="26" spans="1:13" ht="12.75">
      <c r="A26" t="s">
        <v>107</v>
      </c>
      <c r="J26" s="20">
        <v>3</v>
      </c>
      <c r="K26" s="58"/>
      <c r="L26" s="64"/>
      <c r="M26" s="55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58"/>
      <c r="L27" s="56"/>
      <c r="M27" s="55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55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55">
        <f t="shared" si="1"/>
        <v>0</v>
      </c>
    </row>
    <row r="30" spans="10:13" ht="12.75">
      <c r="J30" s="20">
        <v>7</v>
      </c>
      <c r="K30" s="20"/>
      <c r="L30" s="25"/>
      <c r="M30" s="55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55">
        <f t="shared" si="1"/>
        <v>0</v>
      </c>
    </row>
    <row r="32" spans="10:13" ht="12.75">
      <c r="J32" s="20">
        <v>9</v>
      </c>
      <c r="K32" s="20"/>
      <c r="L32" s="25"/>
      <c r="M32" s="55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55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55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55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>
        <v>13</v>
      </c>
      <c r="K36" s="20"/>
      <c r="L36" s="25"/>
      <c r="M36" s="55">
        <f t="shared" si="1"/>
        <v>0</v>
      </c>
    </row>
    <row r="37" spans="10:13" ht="12.75">
      <c r="J37" s="20">
        <v>14</v>
      </c>
      <c r="K37" s="20"/>
      <c r="L37" s="25"/>
      <c r="M37" s="55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55">
        <f t="shared" si="1"/>
        <v>0</v>
      </c>
    </row>
    <row r="39" spans="10:13" ht="12.75">
      <c r="J39" s="20"/>
      <c r="K39" s="30" t="s">
        <v>58</v>
      </c>
      <c r="L39" s="28">
        <f>SUM(L24:L38)</f>
        <v>8.422</v>
      </c>
      <c r="M39" s="33">
        <f>SUM(M24:M38)</f>
        <v>1476.986361222</v>
      </c>
    </row>
    <row r="40" spans="1:11" ht="12.75">
      <c r="A40" s="2" t="s">
        <v>6</v>
      </c>
      <c r="F40" s="11">
        <v>49794.34</v>
      </c>
      <c r="K40" s="1" t="s">
        <v>62</v>
      </c>
    </row>
    <row r="41" spans="1:13" ht="12.75">
      <c r="A41" t="s">
        <v>7</v>
      </c>
      <c r="F41" s="5">
        <v>37647.68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0.7560634401419921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57">
        <v>156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38547.68</v>
      </c>
      <c r="J44" s="20">
        <v>2</v>
      </c>
      <c r="K44" s="20" t="s">
        <v>139</v>
      </c>
      <c r="L44" s="25" t="s">
        <v>140</v>
      </c>
      <c r="M44" s="25">
        <f>32*11.6</f>
        <v>371.2</v>
      </c>
    </row>
    <row r="45" spans="10:13" ht="12.75">
      <c r="J45" s="20">
        <v>3</v>
      </c>
      <c r="K45" s="20"/>
      <c r="L45" s="25"/>
      <c r="M45" s="44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44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(5040+810)*1.202</f>
        <v>7031.7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923*1.202</f>
        <v>1109.446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34</v>
      </c>
      <c r="F52" s="32">
        <f>F49+F50+F51</f>
        <v>8141.146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6212.978999999999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869.5</v>
      </c>
      <c r="C55" t="s">
        <v>13</v>
      </c>
      <c r="D55" s="5">
        <v>0.4</v>
      </c>
      <c r="E55" t="s">
        <v>14</v>
      </c>
      <c r="F55" s="11">
        <f>B55*D55</f>
        <v>347.8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6560.7789999999995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51">
        <v>185357</v>
      </c>
      <c r="D58">
        <v>178887</v>
      </c>
      <c r="E58">
        <v>3122.1</v>
      </c>
      <c r="F58" s="34">
        <f>C58/D58*E58</f>
        <v>3235.0203743145116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1746.099123</v>
      </c>
      <c r="J59" s="20">
        <v>17</v>
      </c>
      <c r="K59" s="20"/>
      <c r="L59" s="25"/>
      <c r="M59" s="25"/>
    </row>
    <row r="60" spans="1:13" ht="12.75">
      <c r="A60" t="s">
        <v>21</v>
      </c>
      <c r="F60" s="11">
        <f>M39</f>
        <v>1476.986361222</v>
      </c>
      <c r="J60" s="20"/>
      <c r="K60" s="20"/>
      <c r="L60" s="31" t="s">
        <v>65</v>
      </c>
      <c r="M60" s="28">
        <f>SUM(M43:M59)</f>
        <v>527.2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M60</f>
        <v>527.2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3122.1</v>
      </c>
      <c r="C65" t="s">
        <v>13</v>
      </c>
      <c r="D65" s="11">
        <v>0.39</v>
      </c>
      <c r="E65" t="s">
        <v>14</v>
      </c>
      <c r="F65" s="11">
        <f>B65*D65</f>
        <v>1217.619</v>
      </c>
    </row>
    <row r="66" spans="1:6" s="51" customFormat="1" ht="12.75">
      <c r="A66" s="51" t="s">
        <v>77</v>
      </c>
      <c r="B66" s="59"/>
      <c r="C66" s="59"/>
      <c r="D66" s="60"/>
      <c r="E66" s="59"/>
      <c r="F66" s="60">
        <v>0</v>
      </c>
    </row>
    <row r="67" spans="1:6" ht="12.75">
      <c r="A67" s="49" t="s">
        <v>84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8202.924858536511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0.25</v>
      </c>
      <c r="E70" t="s">
        <v>14</v>
      </c>
      <c r="F70" s="11">
        <f>B70*D70</f>
        <v>780.525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0.9</v>
      </c>
      <c r="E73" t="s">
        <v>14</v>
      </c>
      <c r="F73" s="11">
        <f>B73*D73</f>
        <v>2809.89</v>
      </c>
    </row>
    <row r="74" spans="1:6" ht="12.75">
      <c r="A74" s="4" t="s">
        <v>29</v>
      </c>
      <c r="F74" s="32">
        <f>F70+F73</f>
        <v>3590.415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2.26</v>
      </c>
      <c r="E77" t="s">
        <v>14</v>
      </c>
      <c r="F77" s="11">
        <f>B77*D77</f>
        <v>7055.945999999999</v>
      </c>
    </row>
    <row r="78" spans="1:6" ht="12.75">
      <c r="A78" s="4" t="s">
        <v>32</v>
      </c>
      <c r="F78" s="32">
        <f>SUM(F77)</f>
        <v>7055.945999999999</v>
      </c>
    </row>
    <row r="79" spans="1:6" ht="12.75">
      <c r="A79" s="45" t="s">
        <v>76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33</v>
      </c>
      <c r="B80" s="1"/>
      <c r="F80" s="32">
        <f>F52+F56+F68+F74+F78+F79</f>
        <v>33551.210858536506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1945.9702297951171</v>
      </c>
      <c r="I81" s="7"/>
    </row>
    <row r="82" spans="1:9" ht="12.75">
      <c r="A82" s="1"/>
      <c r="B82" s="35" t="s">
        <v>128</v>
      </c>
      <c r="C82" s="35"/>
      <c r="D82" s="1"/>
      <c r="E82" s="61"/>
      <c r="F82" s="62">
        <v>1734.48</v>
      </c>
      <c r="I82" s="7"/>
    </row>
    <row r="83" spans="1:9" ht="12.75">
      <c r="A83" s="1"/>
      <c r="B83" s="35" t="s">
        <v>129</v>
      </c>
      <c r="C83" s="35"/>
      <c r="D83" s="1"/>
      <c r="E83" s="61"/>
      <c r="F83" s="62">
        <v>343.59</v>
      </c>
      <c r="I83" s="7"/>
    </row>
    <row r="84" spans="1:9" ht="12.75">
      <c r="A84" s="1"/>
      <c r="B84" s="35" t="s">
        <v>130</v>
      </c>
      <c r="C84" s="35"/>
      <c r="D84" s="1"/>
      <c r="E84" s="61"/>
      <c r="F84" s="62">
        <f>1518.99+270.65</f>
        <v>1789.6399999999999</v>
      </c>
      <c r="I84" s="7"/>
    </row>
    <row r="85" spans="1:6" ht="13.5">
      <c r="A85" s="12" t="s">
        <v>35</v>
      </c>
      <c r="B85" s="12"/>
      <c r="C85" s="12"/>
      <c r="D85" s="12"/>
      <c r="E85" s="12"/>
      <c r="F85" s="41">
        <f>F80+F81+F82+F83+F84</f>
        <v>39364.89108833162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43344</v>
      </c>
      <c r="C87" s="39">
        <v>-96675</v>
      </c>
      <c r="D87" s="42">
        <f>F44</f>
        <v>38547.68</v>
      </c>
      <c r="E87" s="42">
        <f>F85</f>
        <v>39364.89108833162</v>
      </c>
      <c r="F87" s="43">
        <f>C87+D87-E87</f>
        <v>-97492.21108833162</v>
      </c>
    </row>
    <row r="89" spans="1:6" ht="12.75">
      <c r="A89" t="s">
        <v>111</v>
      </c>
      <c r="C89" s="53">
        <v>43344</v>
      </c>
      <c r="D89" s="8" t="s">
        <v>112</v>
      </c>
      <c r="E89" s="53">
        <v>43373</v>
      </c>
      <c r="F89" t="s">
        <v>113</v>
      </c>
    </row>
    <row r="90" spans="1:7" ht="12.75">
      <c r="A90" t="s">
        <v>114</v>
      </c>
      <c r="F90" s="54">
        <f>E87</f>
        <v>39364.89108833162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2017-08-21T12:46:48Z</cp:lastPrinted>
  <dcterms:created xsi:type="dcterms:W3CDTF">2008-08-18T07:30:19Z</dcterms:created>
  <dcterms:modified xsi:type="dcterms:W3CDTF">2018-12-21T10:01:47Z</dcterms:modified>
  <cp:category/>
  <cp:version/>
  <cp:contentType/>
  <cp:contentStatus/>
</cp:coreProperties>
</file>