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<sst xmlns="http://schemas.openxmlformats.org/spreadsheetml/2006/main" count="179" uniqueCount="153">
  <si>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</si>
  <si>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</si>
  <si>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</si>
  <si>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</si>
  <si>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</si>
  <si>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</si>
  <si>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</si>
  <si>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</si>
  <si>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</si>
  <si>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</si>
  <si>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</si>
  <si>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</si>
  <si>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</si>
  <si>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</si>
  <si>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</si>
  <si>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</si>
  <si>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</si>
  <si>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</si>
  <si>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</si>
  <si>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</si>
  <si>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</si>
  <si>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</si>
  <si>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</si>
  <si>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</si>
  <si>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</si>
  <si>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</si>
  <si>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</si>
  <si>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</si>
  <si>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</si>
  <si>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</si>
  <si>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</si>
  <si>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</si>
  <si>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</si>
  <si>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</si>
  <si>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</si>
  <si>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</si>
  <si>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</si>
  <si>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</si>
  <si>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</si>
  <si>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</si>
  <si>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</si>
  <si>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</si>
  <si>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</si>
  <si>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</si>
  <si>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</si>
  <si>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</si>
  <si>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</si>
  <si>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</si>
  <si>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</si>
  <si>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</si>
  <si>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</si>
  <si>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</si>
  <si>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</si>
  <si>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</si>
  <si>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</si>
  <si>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</si>
  <si>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</si>
  <si>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</si>
  <si>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</si>
  <si>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</si>
  <si>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</si>
  <si>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</si>
  <si>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</si>
  <si>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</si>
  <si>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</si>
  <si>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</si>
  <si>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</si>
  <si>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</si>
  <si>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</si>
  <si>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</si>
  <si>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</si>
  <si>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</si>
  <si>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</si>
  <si>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</si>
  <si>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</si>
  <si>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</si>
  <si>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</si>
  <si>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</si>
  <si>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</si>
  <si>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</si>
  <si>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</si>
  <si>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</si>
  <si>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</si>
  <si>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</si>
  <si>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</si>
  <si>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</si>
  <si>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</si>
  <si>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</si>
  <si>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</si>
  <si>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</si>
  <si>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</si>
  <si>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</si>
  <si>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</si>
  <si>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</si>
  <si>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</si>
  <si>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</si>
  <si>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</si>
  <si>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</si>
  <si>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</si>
  <si>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</si>
  <si>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</si>
  <si>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</si>
  <si>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</si>
  <si>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</si>
  <si>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</si>
  <si>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</si>
  <si>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</si>
  <si>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</si>
  <si>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</si>
  <si>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</si>
  <si>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</si>
  <si>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</si>
  <si>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</si>
  <si>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</si>
  <si>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</si>
  <si>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</si>
  <si>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</si>
  <si>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</si>
  <si>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</si>
  <si>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</si>
  <si>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</si>
  <si>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</si>
  <si>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</si>
  <si>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</si>
  <si>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</si>
  <si>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</si>
  <si>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</si>
  <si>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</si>
  <si>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</si>
  <si>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</si>
  <si>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</si>
  <si>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</si>
  <si>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</si>
  <si>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</si>
  <si>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</si>
  <si>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</si>
  <si>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прочистка канализации п-д3</t>
  </si>
  <si>
    <t>откачка воды из техподполий</t>
  </si>
  <si>
    <t xml:space="preserve">установка заглушки (1шт) </t>
  </si>
  <si>
    <t>заглушка 110</t>
  </si>
  <si>
    <t>1шт</t>
  </si>
  <si>
    <t>манжета 110</t>
  </si>
  <si>
    <t>смена труб д 20 на п.пр. (2мп)</t>
  </si>
  <si>
    <t>труба д 20 п.пр.</t>
  </si>
  <si>
    <t>2мп</t>
  </si>
  <si>
    <t>муфта 20 раз.</t>
  </si>
  <si>
    <t>2шт</t>
  </si>
  <si>
    <t>уголок 20</t>
  </si>
  <si>
    <t>серная шашка</t>
  </si>
  <si>
    <t>обработка подвала</t>
  </si>
  <si>
    <t>лампа</t>
  </si>
  <si>
    <t>смена ламп (13шт)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</si>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</sst>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D53" sqref="D53:D7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10.36</v>
      </c>
      <c r="M20" s="33">
        <f>SUM(M6:M19)</f>
        <v>1579.8765864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4.83</v>
      </c>
      <c r="M24" s="32">
        <f>L24*126.87*1.202*1.15</f>
        <v>847.0486968299999</v>
      </c>
    </row>
    <row r="25" spans="1:13" ht="12.75">
      <c r="A25" t="s">
        <v>106</v>
      </c>
      <c r="J25" s="20">
        <v>2</v>
      </c>
      <c r="K25" s="20" t="s">
        <v>137</v>
      </c>
      <c r="L25" s="25">
        <v>1.77</v>
      </c>
      <c r="M25" s="32">
        <f aca="true" t="shared" si="1" ref="M25:M36">L25*126.87*1.202*1.15</f>
        <v>310.40914977</v>
      </c>
    </row>
    <row r="26" spans="1:13" ht="12.75">
      <c r="A26" t="s">
        <v>107</v>
      </c>
      <c r="J26" s="20">
        <v>3</v>
      </c>
      <c r="K26" s="20" t="s">
        <v>138</v>
      </c>
      <c r="L26" s="47">
        <v>1.12</v>
      </c>
      <c r="M26" s="32">
        <f t="shared" si="1"/>
        <v>196.41708911999999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142</v>
      </c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149</v>
      </c>
      <c r="L28" s="25">
        <v>1.85</v>
      </c>
      <c r="M28" s="32">
        <f t="shared" si="1"/>
        <v>324.43894185000005</v>
      </c>
    </row>
    <row r="29" spans="10:13" ht="12.75">
      <c r="J29" s="20">
        <v>6</v>
      </c>
      <c r="K29" s="20" t="s">
        <v>151</v>
      </c>
      <c r="L29" s="25">
        <f>0.13*7.1</f>
        <v>0.9229999999999999</v>
      </c>
      <c r="M29" s="32">
        <f t="shared" si="1"/>
        <v>161.868726123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10.493</v>
      </c>
      <c r="M37" s="33">
        <f>SUM(M24:M36)</f>
        <v>1840.1826036929997</v>
      </c>
    </row>
    <row r="38" ht="12.75">
      <c r="K38" s="1" t="s">
        <v>61</v>
      </c>
    </row>
    <row r="39" spans="1:13" ht="12.75">
      <c r="A39" s="2" t="s">
        <v>6</v>
      </c>
      <c r="F39" s="11">
        <v>53447.77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43291.57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0.8099789757364995</v>
      </c>
      <c r="J41" s="20">
        <v>1</v>
      </c>
      <c r="K41" s="20" t="s">
        <v>139</v>
      </c>
      <c r="L41" s="25" t="s">
        <v>140</v>
      </c>
      <c r="M41" s="25">
        <v>20.25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141</v>
      </c>
      <c r="L42" s="25" t="s">
        <v>140</v>
      </c>
      <c r="M42" s="25">
        <v>43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44591.57</v>
      </c>
      <c r="J43" s="20">
        <v>3</v>
      </c>
      <c r="K43" s="20" t="s">
        <v>143</v>
      </c>
      <c r="L43" s="25" t="s">
        <v>144</v>
      </c>
      <c r="M43" s="25">
        <v>136</v>
      </c>
    </row>
    <row r="44" spans="10:13" ht="12.75">
      <c r="J44" s="20">
        <v>4</v>
      </c>
      <c r="K44" s="20" t="s">
        <v>145</v>
      </c>
      <c r="L44" s="25" t="s">
        <v>140</v>
      </c>
      <c r="M44" s="25">
        <v>174.5</v>
      </c>
    </row>
    <row r="45" spans="2:13" ht="12.75">
      <c r="B45" s="1" t="s">
        <v>10</v>
      </c>
      <c r="C45" s="1"/>
      <c r="J45" s="20">
        <v>5</v>
      </c>
      <c r="K45" s="20" t="s">
        <v>147</v>
      </c>
      <c r="L45" s="25" t="s">
        <v>146</v>
      </c>
      <c r="M45" s="25">
        <v>11.76</v>
      </c>
    </row>
    <row r="46" spans="10:13" ht="12.75">
      <c r="J46" s="20">
        <v>6</v>
      </c>
      <c r="K46" s="20" t="s">
        <v>148</v>
      </c>
      <c r="L46" s="25" t="s">
        <v>140</v>
      </c>
      <c r="M46" s="25">
        <v>50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150</v>
      </c>
      <c r="L47" s="25" t="s">
        <v>152</v>
      </c>
      <c r="M47" s="25">
        <f>13*14.5</f>
        <v>188.5</v>
      </c>
    </row>
    <row r="48" spans="1:13" ht="12.75">
      <c r="A48" t="s">
        <v>12</v>
      </c>
      <c r="F48" s="11">
        <f>5000*1.202</f>
        <v>6010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2900*1.202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9495.8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1.98</v>
      </c>
      <c r="E53" s="13" t="s">
        <v>14</v>
      </c>
      <c r="F53" s="11">
        <f>E32*D53</f>
        <v>6876.54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6876.54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183454</v>
      </c>
      <c r="D57">
        <v>228897.7</v>
      </c>
      <c r="E57">
        <v>3473</v>
      </c>
      <c r="F57" s="34">
        <f>C57/D57*E57</f>
        <v>2783.495605241992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1579.8765864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1840.1826036929997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624.01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0.19</v>
      </c>
      <c r="E64" t="s">
        <v>14</v>
      </c>
      <c r="F64" s="11">
        <f>B64*D64</f>
        <v>659.87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7487.434795334992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</v>
      </c>
      <c r="E69" t="s">
        <v>14</v>
      </c>
      <c r="F69" s="11">
        <f>B69*D69</f>
        <v>694.6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1.11</v>
      </c>
      <c r="E72" t="s">
        <v>14</v>
      </c>
      <c r="F72" s="11">
        <f>B72*D72</f>
        <v>3855.03</v>
      </c>
      <c r="J72" s="20"/>
      <c r="K72" s="20"/>
      <c r="L72" s="30" t="s">
        <v>64</v>
      </c>
      <c r="M72" s="33">
        <f>SUM(M41:M71)</f>
        <v>624.01</v>
      </c>
    </row>
    <row r="73" spans="1:6" ht="12.75">
      <c r="A73" s="4" t="s">
        <v>29</v>
      </c>
      <c r="F73" s="31">
        <f>F69+F72</f>
        <v>4549.63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1.96</v>
      </c>
      <c r="E76" t="s">
        <v>14</v>
      </c>
      <c r="F76" s="11">
        <f>B76*D76</f>
        <v>6807.08</v>
      </c>
    </row>
    <row r="77" spans="1:6" ht="12.75">
      <c r="A77" s="4" t="s">
        <v>31</v>
      </c>
      <c r="F77" s="8">
        <f>SUM(F76)</f>
        <v>6807.08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35216.48479533499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2042.5561181294293</v>
      </c>
    </row>
    <row r="81" spans="1:6" ht="12.75">
      <c r="A81" s="1"/>
      <c r="B81" s="35" t="s">
        <v>129</v>
      </c>
      <c r="C81" s="35"/>
      <c r="D81" s="1"/>
      <c r="E81" s="56"/>
      <c r="F81" s="57">
        <v>2470.3</v>
      </c>
    </row>
    <row r="82" spans="1:6" ht="12.75">
      <c r="A82" s="1"/>
      <c r="B82" s="35" t="s">
        <v>130</v>
      </c>
      <c r="C82" s="35"/>
      <c r="D82" s="1"/>
      <c r="E82" s="56"/>
      <c r="F82" s="57">
        <v>486.05</v>
      </c>
    </row>
    <row r="83" spans="1:6" ht="12.75">
      <c r="A83" s="1"/>
      <c r="B83" s="35" t="s">
        <v>131</v>
      </c>
      <c r="C83" s="35"/>
      <c r="D83" s="1"/>
      <c r="E83" s="56"/>
      <c r="F83" s="57">
        <v>3090.15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43305.54091346443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43101</v>
      </c>
      <c r="C86" s="39">
        <v>104298</v>
      </c>
      <c r="D86" s="42">
        <f>F43</f>
        <v>44591.57</v>
      </c>
      <c r="E86" s="42">
        <f>F84</f>
        <v>43305.54091346443</v>
      </c>
      <c r="F86" s="43">
        <f>C86+D86-E86</f>
        <v>105584.02908653558</v>
      </c>
    </row>
    <row r="88" spans="1:7" ht="13.5" thickBot="1">
      <c r="A88" t="s">
        <v>111</v>
      </c>
      <c r="C88" s="52">
        <v>43101</v>
      </c>
      <c r="D88" s="8" t="s">
        <v>112</v>
      </c>
      <c r="E88" s="52">
        <v>43131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43305.54091346443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2017-08-21T12:54:50Z</cp:lastPrinted>
  <dcterms:created xsi:type="dcterms:W3CDTF">2008-08-18T07:30:19Z</dcterms:created>
  <dcterms:modified xsi:type="dcterms:W3CDTF">2018-04-10T06:32:03Z</dcterms:modified>
  <cp:category/>
  <cp:version/>
  <cp:contentType/>
  <cp:contentStatus/>
</cp:coreProperties>
</file>