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<sst xmlns="http://schemas.openxmlformats.org/spreadsheetml/2006/main" count="167" uniqueCount="143">
  <si>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</si>
  <si>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</si>
  <si>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</si>
  <si>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</si>
  <si>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</si>
  <si>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</si>
  <si>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</si>
  <si>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</si>
  <si>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</si>
  <si>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</si>
  <si>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</si>
  <si>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</si>
  <si>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</si>
  <si>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</si>
  <si>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</si>
  <si>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</si>
  <si>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</si>
  <si>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</si>
  <si>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</si>
  <si>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</si>
  <si>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</si>
  <si>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</si>
  <si>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</si>
  <si>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</si>
  <si>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</si>
  <si>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</si>
  <si>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</si>
  <si>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</si>
  <si>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</si>
  <si>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</si>
  <si>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</si>
  <si>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</si>
  <si>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</si>
  <si>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</si>
  <si>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</si>
  <si>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</si>
  <si>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</si>
  <si>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</si>
  <si>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</si>
  <si>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</si>
  <si>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</si>
  <si>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</si>
  <si>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</si>
  <si>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</si>
  <si>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</si>
  <si>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</si>
  <si>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</si>
  <si>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</si>
  <si>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</si>
  <si>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</si>
  <si>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</si>
  <si>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</si>
  <si>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</si>
  <si>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</si>
  <si>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</si>
  <si>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</si>
  <si>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</si>
  <si>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</si>
  <si>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</si>
  <si>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</si>
  <si>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</si>
  <si>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</si>
  <si>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</si>
  <si>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</si>
  <si>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</si>
  <si>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</si>
  <si>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</si>
  <si>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</si>
  <si>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</si>
  <si>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</si>
  <si>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</si>
  <si>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</si>
  <si>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</si>
  <si>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</si>
  <si>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</si>
  <si>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</si>
  <si>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</si>
  <si>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</si>
  <si>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</si>
  <si>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</si>
  <si>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</si>
  <si>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</si>
  <si>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</si>
  <si>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</si>
  <si>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</si>
  <si>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</si>
  <si>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</si>
  <si>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</si>
  <si>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</si>
  <si>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</si>
  <si>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</si>
  <si>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</si>
  <si>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</si>
  <si>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</si>
  <si>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</si>
  <si>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</si>
  <si>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</si>
  <si>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</si>
  <si>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</si>
  <si>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</si>
  <si>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</si>
  <si>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</si>
  <si>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</si>
  <si>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</si>
  <si>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</si>
  <si>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</si>
  <si>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</si>
  <si>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</si>
  <si>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</si>
  <si>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</si>
  <si>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</si>
  <si>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</si>
  <si>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</si>
  <si>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</si>
  <si>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</si>
  <si>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</si>
  <si>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</si>
  <si>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</si>
  <si>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</si>
  <si>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</si>
  <si>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</si>
  <si>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</si>
  <si>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</si>
  <si>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</si>
  <si>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</si>
  <si>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</si>
  <si>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</si>
  <si>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</si>
  <si>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</si>
  <si>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</si>
  <si>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</si>
  <si>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</si>
  <si>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</si>
  <si>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</si>
  <si>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</si>
  <si>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</si>
  <si>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хомут д 20</t>
  </si>
  <si>
    <t>2шт</t>
  </si>
  <si>
    <t>установка хомута (3шт)</t>
  </si>
  <si>
    <t>хомут д 15</t>
  </si>
  <si>
    <t>1шт</t>
  </si>
  <si>
    <t xml:space="preserve">смена ламп (1шт) 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</si>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</sst>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9">
      <selection activeCell="M42" sqref="M42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414.7938528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1.36</v>
      </c>
      <c r="M16" s="48">
        <f t="shared" si="0"/>
        <v>207.3969264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164.69755920000003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5.66</v>
      </c>
      <c r="M20" s="33">
        <f>SUM(M6:M19)</f>
        <v>863.1372084000001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48">
        <f>3*1.5</f>
        <v>4.5</v>
      </c>
      <c r="M24" s="32">
        <f>L24*126.87*1.202*1.15</f>
        <v>789.1758044999999</v>
      </c>
    </row>
    <row r="25" spans="1:13" ht="12.75">
      <c r="A25" t="s">
        <v>107</v>
      </c>
      <c r="J25" s="20">
        <v>2</v>
      </c>
      <c r="K25" s="20" t="s">
        <v>141</v>
      </c>
      <c r="L25" s="48">
        <v>0.07</v>
      </c>
      <c r="M25" s="32">
        <f aca="true" t="shared" si="1" ref="M25:M35">L25*126.87*1.202*1.15</f>
        <v>12.276068069999999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42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4.57</v>
      </c>
      <c r="M36" s="33">
        <f>SUM(M24:M35)</f>
        <v>801.4518725699999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38867.12-1161.79</f>
        <v>37705.33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26860.94</v>
      </c>
      <c r="J40" s="20">
        <v>1</v>
      </c>
      <c r="K40" s="20" t="s">
        <v>136</v>
      </c>
      <c r="L40" s="25" t="s">
        <v>137</v>
      </c>
      <c r="M40" s="25">
        <f>2*190</f>
        <v>380</v>
      </c>
    </row>
    <row r="41" spans="2:13" ht="12.75">
      <c r="B41" t="s">
        <v>8</v>
      </c>
      <c r="F41" s="9">
        <f>F40/F39</f>
        <v>0.712391059831594</v>
      </c>
      <c r="J41" s="20">
        <v>2</v>
      </c>
      <c r="K41" s="20" t="s">
        <v>139</v>
      </c>
      <c r="L41" s="25" t="s">
        <v>140</v>
      </c>
      <c r="M41" s="25">
        <v>176</v>
      </c>
    </row>
    <row r="42" spans="1:13" ht="12.75">
      <c r="A42" t="s">
        <v>127</v>
      </c>
      <c r="F42" s="5">
        <f>250+400+400</f>
        <v>1050</v>
      </c>
      <c r="J42" s="20">
        <v>3</v>
      </c>
      <c r="K42" s="20" t="s">
        <v>142</v>
      </c>
      <c r="L42" s="25" t="s">
        <v>140</v>
      </c>
      <c r="M42" s="25">
        <v>13.96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27910.94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5000*1.202</f>
        <v>6010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</v>
      </c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6010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5255.789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5255.789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179267</v>
      </c>
      <c r="D57">
        <v>228897.7</v>
      </c>
      <c r="E57">
        <v>2641.1</v>
      </c>
      <c r="F57" s="34">
        <f>C57/D57*E57</f>
        <v>2068.443997908236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863.1372084000001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801.4518725699999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569.96</v>
      </c>
    </row>
    <row r="61" spans="1:6" ht="12.75">
      <c r="A61" t="s">
        <v>22</v>
      </c>
      <c r="F61" s="11">
        <f>M60</f>
        <v>569.96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0.28</v>
      </c>
      <c r="E64" t="s">
        <v>14</v>
      </c>
      <c r="F64" s="11">
        <f>B64*D64</f>
        <v>739.508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5042.501078878236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0.99</v>
      </c>
      <c r="E72" t="s">
        <v>14</v>
      </c>
      <c r="F72" s="11">
        <f>B72*D72</f>
        <v>2614.689</v>
      </c>
    </row>
    <row r="73" spans="1:6" ht="12.75">
      <c r="A73" s="4" t="s">
        <v>29</v>
      </c>
      <c r="F73" s="31">
        <f>F69+F72</f>
        <v>3248.553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2.01</v>
      </c>
      <c r="E76" t="s">
        <v>14</v>
      </c>
      <c r="F76" s="11">
        <f>B76*D76</f>
        <v>5308.610999999999</v>
      </c>
    </row>
    <row r="77" spans="1:6" ht="12.75">
      <c r="A77" s="4" t="s">
        <v>31</v>
      </c>
      <c r="F77" s="31">
        <f>SUM(F76)</f>
        <v>5308.610999999999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24865.454078878232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1442.1963365749373</v>
      </c>
    </row>
    <row r="81" spans="1:6" ht="12.75">
      <c r="A81" s="1"/>
      <c r="B81" s="35" t="s">
        <v>129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130</v>
      </c>
      <c r="C82" s="35"/>
      <c r="D82" s="1"/>
      <c r="E82" s="62"/>
      <c r="F82" s="63">
        <v>290.45</v>
      </c>
    </row>
    <row r="83" spans="1:6" ht="12.75">
      <c r="A83" s="1"/>
      <c r="B83" s="35" t="s">
        <v>131</v>
      </c>
      <c r="C83" s="35"/>
      <c r="D83" s="1"/>
      <c r="E83" s="62"/>
      <c r="F83" s="63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34651.35041545317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43191</v>
      </c>
      <c r="C86" s="39">
        <v>211697</v>
      </c>
      <c r="D86" s="44">
        <f>F43</f>
        <v>27910.94</v>
      </c>
      <c r="E86" s="44">
        <f>F84</f>
        <v>34651.35041545317</v>
      </c>
      <c r="F86" s="45">
        <f>C86+D86-E86</f>
        <v>204956.58958454683</v>
      </c>
    </row>
    <row r="88" spans="1:6" ht="13.5" thickBot="1">
      <c r="A88" t="s">
        <v>112</v>
      </c>
      <c r="C88" s="59">
        <v>43191</v>
      </c>
      <c r="D88" s="8" t="s">
        <v>113</v>
      </c>
      <c r="E88" s="59">
        <v>43220</v>
      </c>
      <c r="F88" t="s">
        <v>114</v>
      </c>
    </row>
    <row r="89" spans="1:7" ht="13.5" thickBot="1">
      <c r="A89" t="s">
        <v>115</v>
      </c>
      <c r="F89" s="60">
        <f>E86</f>
        <v>34651.35041545317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2018-06-26T12:59:24Z</dcterms:modified>
  <cp:category/>
  <cp:version/>
  <cp:contentType/>
  <cp:contentStatus/>
</cp:coreProperties>
</file>