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<sst xmlns="http://schemas.openxmlformats.org/spreadsheetml/2006/main" count="194" uniqueCount="159">
  <si>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</si>
  <si>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</si>
  <si>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</si>
  <si>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</si>
  <si>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</si>
  <si>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</si>
  <si>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</si>
  <si>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</si>
  <si>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</si>
  <si>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</si>
  <si>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</si>
  <si>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</si>
  <si>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</si>
  <si>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</si>
  <si>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</si>
  <si>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</si>
  <si>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</si>
  <si>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</si>
  <si>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</si>
  <si>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</si>
  <si>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</si>
  <si>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</si>
  <si>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</si>
  <si>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</si>
  <si>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</si>
  <si>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</si>
  <si>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</si>
  <si>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</si>
  <si>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</si>
  <si>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</si>
  <si>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</si>
  <si>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</si>
  <si>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</si>
  <si>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</si>
  <si>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</si>
  <si>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</si>
  <si>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</si>
  <si>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</si>
  <si>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</si>
  <si>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</si>
  <si>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</si>
  <si>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</si>
  <si>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</si>
  <si>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</si>
  <si>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</si>
  <si>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</si>
  <si>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</si>
  <si>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</si>
  <si>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</si>
  <si>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</si>
  <si>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</si>
  <si>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</si>
  <si>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</si>
  <si>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</si>
  <si>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</si>
  <si>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</si>
  <si>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</si>
  <si>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</si>
  <si>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</si>
  <si>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</si>
  <si>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</si>
  <si>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</si>
  <si>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</si>
  <si>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</si>
  <si>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</si>
  <si>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</si>
  <si>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</si>
  <si>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</si>
  <si>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</si>
  <si>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</si>
  <si>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</si>
  <si>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</si>
  <si>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</si>
  <si>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</si>
  <si>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</si>
  <si>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</si>
  <si>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</si>
  <si>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</si>
  <si>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</si>
  <si>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</si>
  <si>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</si>
  <si>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</si>
  <si>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</si>
  <si>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</si>
  <si>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</si>
  <si>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</si>
  <si>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</si>
  <si>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</si>
  <si>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</si>
  <si>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</si>
  <si>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</si>
  <si>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</si>
  <si>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</si>
  <si>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</si>
  <si>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</si>
  <si>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</si>
  <si>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</si>
  <si>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</si>
  <si>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</si>
  <si>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</si>
  <si>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</si>
  <si>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</si>
  <si>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</si>
  <si>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</si>
  <si>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</si>
  <si>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</si>
  <si>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</si>
  <si>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</si>
  <si>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</si>
  <si>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</si>
  <si>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</si>
  <si>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</si>
  <si>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</si>
  <si>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</si>
  <si>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</si>
  <si>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</si>
  <si>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</si>
  <si>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</si>
  <si>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</si>
  <si>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</si>
  <si>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</si>
  <si>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</si>
  <si>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</si>
  <si>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</si>
  <si>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</si>
  <si>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</si>
  <si>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</si>
  <si>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</si>
  <si>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</si>
  <si>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</si>
  <si>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</si>
  <si>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</si>
  <si>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</si>
  <si>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сентября</t>
  </si>
  <si>
    <t>за   сентябрь  2018 г.</t>
  </si>
  <si>
    <t>ост.на 01.10</t>
  </si>
  <si>
    <t>установка заглушки (2шт) п-д2 т.п.</t>
  </si>
  <si>
    <t>заглушка 50</t>
  </si>
  <si>
    <t>1шт</t>
  </si>
  <si>
    <t>заглушка 110</t>
  </si>
  <si>
    <t>манжета</t>
  </si>
  <si>
    <t>манжета 110</t>
  </si>
  <si>
    <t>прочистка канализации</t>
  </si>
  <si>
    <t>смена сгона д 20 (1шт) кв.40</t>
  </si>
  <si>
    <t>сгон д 20</t>
  </si>
  <si>
    <t>к/гайка 20</t>
  </si>
  <si>
    <t>муфта20</t>
  </si>
  <si>
    <t>пробка</t>
  </si>
  <si>
    <t>смена труб д 89 (1мп)  эл.уз.</t>
  </si>
  <si>
    <t>смена вентиля д 15 (1шт) эл.уз.</t>
  </si>
  <si>
    <t>труба д 89</t>
  </si>
  <si>
    <t>1мп</t>
  </si>
  <si>
    <t>смена труб д 50 (1мп)  эл.уз.</t>
  </si>
  <si>
    <t>труба д 50</t>
  </si>
  <si>
    <t xml:space="preserve">переход 89 </t>
  </si>
  <si>
    <t>переход 76</t>
  </si>
  <si>
    <t>вентиль д 15</t>
  </si>
  <si>
    <t>смена выключателя (1шт)</t>
  </si>
  <si>
    <t xml:space="preserve">выключатель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</si>
</sst>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2" fontId="0" fillId="32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28">
      <selection activeCell="M53" sqref="M53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9</v>
      </c>
      <c r="K2" s="5" t="s">
        <v>134</v>
      </c>
    </row>
    <row r="3" spans="1:13" ht="12.75">
      <c r="A3" t="s">
        <v>86</v>
      </c>
      <c r="J3" s="14" t="s">
        <v>36</v>
      </c>
      <c r="K3" s="56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6">
        <f>L6*126.87*1.202</f>
        <v>0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3.01</v>
      </c>
      <c r="M11" s="46">
        <f t="shared" si="0"/>
        <v>459.01819739999996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65.5740282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164.69755920000003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76.24887</v>
      </c>
    </row>
    <row r="20" spans="1:13" ht="12.75">
      <c r="A20" t="s">
        <v>102</v>
      </c>
      <c r="J20" s="20"/>
      <c r="K20" s="27" t="s">
        <v>58</v>
      </c>
      <c r="L20" s="28">
        <f>SUM(L6:L19)</f>
        <v>5.02</v>
      </c>
      <c r="M20" s="33">
        <f>SUM(M6:M19)</f>
        <v>765.5386548</v>
      </c>
    </row>
    <row r="21" spans="1:11" ht="12.75">
      <c r="A21" t="s">
        <v>128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46">
        <f>2*1.12</f>
        <v>2.24</v>
      </c>
      <c r="M24" s="32">
        <f aca="true" t="shared" si="1" ref="M24:M34">L24*126.87*1.202*1.15</f>
        <v>392.83417823999997</v>
      </c>
    </row>
    <row r="25" spans="1:13" ht="12.75">
      <c r="A25" t="s">
        <v>106</v>
      </c>
      <c r="J25" s="20">
        <v>2</v>
      </c>
      <c r="K25" s="20" t="s">
        <v>142</v>
      </c>
      <c r="L25" s="46">
        <v>4.83</v>
      </c>
      <c r="M25" s="32">
        <f t="shared" si="1"/>
        <v>847.0486968299999</v>
      </c>
    </row>
    <row r="26" spans="1:13" ht="12.75">
      <c r="A26" t="s">
        <v>107</v>
      </c>
      <c r="J26" s="20">
        <v>3</v>
      </c>
      <c r="K26" s="20" t="s">
        <v>143</v>
      </c>
      <c r="L26" s="25">
        <v>0.28</v>
      </c>
      <c r="M26" s="32">
        <f t="shared" si="1"/>
        <v>49.104272279999996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 t="s">
        <v>148</v>
      </c>
      <c r="L27" s="25">
        <f>0.01*174.8</f>
        <v>1.7480000000000002</v>
      </c>
      <c r="M27" s="32">
        <f t="shared" si="1"/>
        <v>306.550956948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152</v>
      </c>
      <c r="L28" s="25">
        <f>0.01*134.9</f>
        <v>1.349</v>
      </c>
      <c r="M28" s="32">
        <f t="shared" si="1"/>
        <v>236.57736894899995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149</v>
      </c>
      <c r="L29" s="25">
        <v>0.81</v>
      </c>
      <c r="M29" s="32">
        <f t="shared" si="1"/>
        <v>142.05164481</v>
      </c>
    </row>
    <row r="30" spans="10:13" ht="12.75">
      <c r="J30" s="20">
        <v>8</v>
      </c>
      <c r="K30" s="20" t="s">
        <v>157</v>
      </c>
      <c r="L30" s="25">
        <v>0.24</v>
      </c>
      <c r="M30" s="32">
        <f t="shared" si="1"/>
        <v>42.08937623999999</v>
      </c>
    </row>
    <row r="31" spans="2:13" ht="12.75">
      <c r="B31" t="s">
        <v>0</v>
      </c>
      <c r="J31" s="20">
        <v>9</v>
      </c>
      <c r="K31" s="20"/>
      <c r="L31" s="25"/>
      <c r="M31" s="32">
        <f t="shared" si="1"/>
        <v>0</v>
      </c>
    </row>
    <row r="32" spans="10:13" ht="12.75">
      <c r="J32" s="20">
        <v>10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11.497000000000002</v>
      </c>
      <c r="M35" s="33">
        <f>SUM(M24:M34)</f>
        <v>2016.256494297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137</v>
      </c>
      <c r="L39" s="25" t="s">
        <v>138</v>
      </c>
      <c r="M39" s="25">
        <v>8.09</v>
      </c>
    </row>
    <row r="40" spans="1:13" ht="12.75">
      <c r="A40" s="2" t="s">
        <v>6</v>
      </c>
      <c r="F40" s="11">
        <v>32558.4</v>
      </c>
      <c r="J40" s="20">
        <v>2</v>
      </c>
      <c r="K40" s="20" t="s">
        <v>139</v>
      </c>
      <c r="L40" s="25" t="s">
        <v>138</v>
      </c>
      <c r="M40" s="25">
        <v>16</v>
      </c>
    </row>
    <row r="41" spans="1:13" ht="12.75">
      <c r="A41" t="s">
        <v>7</v>
      </c>
      <c r="F41" s="5">
        <v>25472.86</v>
      </c>
      <c r="J41" s="20">
        <v>3</v>
      </c>
      <c r="K41" s="20" t="s">
        <v>140</v>
      </c>
      <c r="L41" s="25" t="s">
        <v>138</v>
      </c>
      <c r="M41" s="25">
        <v>30</v>
      </c>
    </row>
    <row r="42" spans="2:13" ht="12.75">
      <c r="B42" t="s">
        <v>8</v>
      </c>
      <c r="F42" s="9">
        <f>F41/F40</f>
        <v>0.782374441004472</v>
      </c>
      <c r="J42" s="20">
        <v>4</v>
      </c>
      <c r="K42" s="20" t="s">
        <v>141</v>
      </c>
      <c r="L42" s="25" t="s">
        <v>138</v>
      </c>
      <c r="M42" s="25">
        <v>43</v>
      </c>
    </row>
    <row r="43" spans="1:13" ht="12.75">
      <c r="A43" t="s">
        <v>127</v>
      </c>
      <c r="F43" s="11">
        <f>400+400+250</f>
        <v>1050</v>
      </c>
      <c r="J43" s="20">
        <v>5</v>
      </c>
      <c r="K43" s="20" t="s">
        <v>144</v>
      </c>
      <c r="L43" s="25" t="s">
        <v>138</v>
      </c>
      <c r="M43" s="25">
        <v>47.94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26522.86</v>
      </c>
      <c r="J44" s="20">
        <v>6</v>
      </c>
      <c r="K44" s="20" t="s">
        <v>145</v>
      </c>
      <c r="L44" s="25" t="s">
        <v>138</v>
      </c>
      <c r="M44" s="25">
        <v>15</v>
      </c>
    </row>
    <row r="45" spans="10:13" ht="12.75">
      <c r="J45" s="20">
        <v>7</v>
      </c>
      <c r="K45" s="20" t="s">
        <v>146</v>
      </c>
      <c r="L45" s="25" t="s">
        <v>138</v>
      </c>
      <c r="M45" s="25">
        <v>42.33</v>
      </c>
    </row>
    <row r="46" spans="2:13" ht="12.75">
      <c r="B46" s="1" t="s">
        <v>10</v>
      </c>
      <c r="C46" s="1"/>
      <c r="J46" s="20">
        <v>8</v>
      </c>
      <c r="K46" s="20" t="s">
        <v>147</v>
      </c>
      <c r="L46" s="25" t="s">
        <v>138</v>
      </c>
      <c r="M46" s="25">
        <v>44.33</v>
      </c>
    </row>
    <row r="47" spans="10:13" ht="12.75">
      <c r="J47" s="20">
        <v>9</v>
      </c>
      <c r="K47" s="20" t="s">
        <v>150</v>
      </c>
      <c r="L47" s="25" t="s">
        <v>151</v>
      </c>
      <c r="M47" s="25">
        <f>9.36*46.5</f>
        <v>435.23999999999995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 t="s">
        <v>153</v>
      </c>
      <c r="L48" s="25" t="s">
        <v>151</v>
      </c>
      <c r="M48" s="46">
        <f>4.38*5.58</f>
        <v>24.4404</v>
      </c>
    </row>
    <row r="49" spans="1:13" ht="12.75">
      <c r="A49" t="s">
        <v>12</v>
      </c>
      <c r="F49" s="11">
        <f>(2800+650+556)*1.202</f>
        <v>4815.2119999999995</v>
      </c>
      <c r="J49" s="20">
        <v>11</v>
      </c>
      <c r="K49" s="20" t="s">
        <v>154</v>
      </c>
      <c r="L49" s="25" t="s">
        <v>138</v>
      </c>
      <c r="M49" s="25">
        <v>115.44</v>
      </c>
    </row>
    <row r="50" spans="1:13" ht="12.75">
      <c r="A50" s="6" t="s">
        <v>15</v>
      </c>
      <c r="F50" s="5">
        <f>1000*1.202</f>
        <v>1202</v>
      </c>
      <c r="J50" s="20">
        <v>12</v>
      </c>
      <c r="K50" s="20" t="s">
        <v>155</v>
      </c>
      <c r="L50" s="25" t="s">
        <v>138</v>
      </c>
      <c r="M50" s="25">
        <v>58</v>
      </c>
    </row>
    <row r="51" spans="1:13" ht="12.75">
      <c r="A51" s="6" t="s">
        <v>83</v>
      </c>
      <c r="E51" s="5">
        <v>0</v>
      </c>
      <c r="F51" s="11">
        <f>E51*E33</f>
        <v>0</v>
      </c>
      <c r="J51" s="20">
        <v>13</v>
      </c>
      <c r="K51" s="20" t="s">
        <v>156</v>
      </c>
      <c r="L51" s="25" t="s">
        <v>138</v>
      </c>
      <c r="M51" s="25">
        <v>298</v>
      </c>
    </row>
    <row r="52" spans="1:13" ht="12.75">
      <c r="A52" s="4" t="s">
        <v>34</v>
      </c>
      <c r="F52" s="31">
        <f>F49+F50+F51</f>
        <v>6017.2119999999995</v>
      </c>
      <c r="J52" s="20">
        <v>14</v>
      </c>
      <c r="K52" s="20" t="s">
        <v>158</v>
      </c>
      <c r="L52" s="25" t="s">
        <v>138</v>
      </c>
      <c r="M52" s="25">
        <v>59.56</v>
      </c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1.99</v>
      </c>
      <c r="E54" t="s">
        <v>14</v>
      </c>
      <c r="F54" s="11">
        <f>E33*D54</f>
        <v>4065.172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640</v>
      </c>
      <c r="C55" t="s">
        <v>13</v>
      </c>
      <c r="D55" s="5">
        <v>0.4</v>
      </c>
      <c r="E55" t="s">
        <v>14</v>
      </c>
      <c r="F55" s="5">
        <f>B55*D55</f>
        <v>256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4321.1720000000005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50">
        <v>185357</v>
      </c>
      <c r="D58">
        <v>178887</v>
      </c>
      <c r="E58">
        <v>2042.8</v>
      </c>
      <c r="F58" s="34">
        <f>C58/D58*E58</f>
        <v>2116.68416150978</v>
      </c>
      <c r="J58" s="20">
        <v>20</v>
      </c>
      <c r="K58" s="20"/>
      <c r="L58" s="25"/>
      <c r="M58" s="25"/>
    </row>
    <row r="59" spans="1:13" ht="12.75">
      <c r="A59" t="s">
        <v>20</v>
      </c>
      <c r="F59" s="34">
        <f>M20</f>
        <v>765.5386548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2016.256494297</v>
      </c>
      <c r="J60" s="20">
        <v>22</v>
      </c>
      <c r="K60" s="20"/>
      <c r="L60" s="25"/>
      <c r="M60" s="25"/>
    </row>
    <row r="61" spans="1:13" ht="12.75">
      <c r="A61" t="s">
        <v>73</v>
      </c>
      <c r="F61" s="5">
        <v>0</v>
      </c>
      <c r="J61" s="20">
        <v>23</v>
      </c>
      <c r="K61" s="20"/>
      <c r="L61" s="25"/>
      <c r="M61" s="25"/>
    </row>
    <row r="62" spans="1:13" ht="12.75">
      <c r="A62" t="s">
        <v>22</v>
      </c>
      <c r="F62" s="11">
        <f>M62</f>
        <v>1237.3703999999998</v>
      </c>
      <c r="J62" s="20"/>
      <c r="K62" s="20"/>
      <c r="L62" s="30" t="s">
        <v>65</v>
      </c>
      <c r="M62" s="33">
        <f>SUM(M39:M61)</f>
        <v>1237.3703999999998</v>
      </c>
    </row>
    <row r="63" ht="12.75">
      <c r="A63" t="s">
        <v>23</v>
      </c>
    </row>
    <row r="64" ht="12.75">
      <c r="A64" t="s">
        <v>24</v>
      </c>
    </row>
    <row r="65" spans="1:6" ht="12.75">
      <c r="A65" s="44"/>
      <c r="B65" s="44">
        <v>2042.8</v>
      </c>
      <c r="C65" s="44" t="s">
        <v>13</v>
      </c>
      <c r="D65" s="45">
        <v>0.39</v>
      </c>
      <c r="E65" s="44" t="s">
        <v>14</v>
      </c>
      <c r="F65" s="45">
        <f>B65*D65</f>
        <v>796.692</v>
      </c>
    </row>
    <row r="66" spans="1:6" ht="12.75">
      <c r="A66" s="59" t="s">
        <v>75</v>
      </c>
      <c r="B66" s="59"/>
      <c r="C66" s="59"/>
      <c r="D66" s="60"/>
      <c r="E66" s="59"/>
      <c r="F66" s="60">
        <v>0</v>
      </c>
    </row>
    <row r="67" spans="1:6" ht="12.75">
      <c r="A67" s="51" t="s">
        <v>84</v>
      </c>
      <c r="B67" s="51"/>
      <c r="C67" s="51"/>
      <c r="D67" s="52">
        <v>0</v>
      </c>
      <c r="E67" s="51"/>
      <c r="F67" s="52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6932.54171060678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0.25</v>
      </c>
      <c r="E70" t="s">
        <v>14</v>
      </c>
      <c r="F70" s="11">
        <f>B70*D70</f>
        <v>510.7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0.9</v>
      </c>
      <c r="E73" t="s">
        <v>14</v>
      </c>
      <c r="F73" s="11">
        <f>B73*D73</f>
        <v>1838.52</v>
      </c>
    </row>
    <row r="74" spans="1:6" ht="12.75">
      <c r="A74" s="4" t="s">
        <v>29</v>
      </c>
      <c r="F74" s="31">
        <f>F70+F73</f>
        <v>2349.22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2.26</v>
      </c>
      <c r="E77" t="s">
        <v>14</v>
      </c>
      <c r="F77" s="11">
        <f>B77*D77</f>
        <v>4616.727999999999</v>
      </c>
    </row>
    <row r="78" spans="1:6" ht="12.75">
      <c r="A78" s="4" t="s">
        <v>32</v>
      </c>
      <c r="F78" s="8">
        <f>SUM(F77)</f>
        <v>4616.727999999999</v>
      </c>
    </row>
    <row r="79" spans="1:6" ht="12.75">
      <c r="A79" s="47" t="s">
        <v>78</v>
      </c>
      <c r="B79" s="44"/>
      <c r="C79" s="44"/>
      <c r="D79" s="48">
        <v>0</v>
      </c>
      <c r="E79" s="44"/>
      <c r="F79" s="49">
        <f>D79*E33</f>
        <v>0</v>
      </c>
    </row>
    <row r="80" spans="1:8" ht="12.75">
      <c r="A80" s="1" t="s">
        <v>33</v>
      </c>
      <c r="B80" s="1"/>
      <c r="F80" s="31">
        <f>F52+F56+F68+F74+F78+F79</f>
        <v>24236.873710606782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1405.7386752151933</v>
      </c>
      <c r="G81" s="7"/>
      <c r="H81" s="7"/>
      <c r="I81" s="7"/>
    </row>
    <row r="82" spans="1:9" ht="12.75">
      <c r="A82" s="1"/>
      <c r="B82" s="35" t="s">
        <v>129</v>
      </c>
      <c r="C82" s="35"/>
      <c r="D82" s="1"/>
      <c r="E82" s="57"/>
      <c r="F82" s="58">
        <v>1020.54</v>
      </c>
      <c r="G82" s="7"/>
      <c r="H82" s="7"/>
      <c r="I82" s="7"/>
    </row>
    <row r="83" spans="1:9" ht="12.75">
      <c r="A83" s="1"/>
      <c r="B83" s="35" t="s">
        <v>130</v>
      </c>
      <c r="C83" s="35"/>
      <c r="D83" s="1"/>
      <c r="E83" s="57"/>
      <c r="F83" s="58">
        <v>183.99</v>
      </c>
      <c r="G83" s="7"/>
      <c r="H83" s="7"/>
      <c r="I83" s="7"/>
    </row>
    <row r="84" spans="1:9" ht="12.75">
      <c r="A84" s="1"/>
      <c r="B84" s="35" t="s">
        <v>131</v>
      </c>
      <c r="C84" s="35"/>
      <c r="D84" s="1"/>
      <c r="E84" s="57"/>
      <c r="F84" s="58">
        <v>0</v>
      </c>
      <c r="G84" s="7"/>
      <c r="H84" s="7"/>
      <c r="I84" s="7"/>
    </row>
    <row r="85" spans="1:6" ht="13.5">
      <c r="A85" s="12" t="s">
        <v>35</v>
      </c>
      <c r="B85" s="12"/>
      <c r="C85" s="12"/>
      <c r="D85" s="12"/>
      <c r="E85" s="12"/>
      <c r="F85" s="36">
        <f>F80+F81+F82+F83+F84</f>
        <v>26847.14238582198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43344</v>
      </c>
      <c r="C87" s="40">
        <v>-400095</v>
      </c>
      <c r="D87" s="42">
        <f>F44</f>
        <v>26522.86</v>
      </c>
      <c r="E87" s="42">
        <f>F85</f>
        <v>26847.14238582198</v>
      </c>
      <c r="F87" s="43">
        <f>C87+D87-E87</f>
        <v>-400419.282385822</v>
      </c>
    </row>
    <row r="89" spans="1:6" ht="13.5" thickBot="1">
      <c r="A89" t="s">
        <v>112</v>
      </c>
      <c r="C89" s="54">
        <v>43344</v>
      </c>
      <c r="D89" s="8" t="s">
        <v>113</v>
      </c>
      <c r="E89" s="54">
        <v>43373</v>
      </c>
      <c r="F89" t="s">
        <v>114</v>
      </c>
    </row>
    <row r="90" spans="1:7" ht="13.5" thickBot="1">
      <c r="A90" t="s">
        <v>115</v>
      </c>
      <c r="F90" s="55">
        <f>E87</f>
        <v>26847.14238582198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2017-08-21T12:51:22Z</cp:lastPrinted>
  <dcterms:created xsi:type="dcterms:W3CDTF">2008-08-18T07:30:19Z</dcterms:created>
  <dcterms:modified xsi:type="dcterms:W3CDTF">2018-12-18T12:07:35Z</dcterms:modified>
  <cp:category/>
  <cp:version/>
  <cp:contentType/>
  <cp:contentStatus/>
</cp:coreProperties>
</file>