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<sst xmlns="http://schemas.openxmlformats.org/spreadsheetml/2006/main" count="185" uniqueCount="156">
  <si>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</si>
  <si>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</si>
  <si>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</si>
  <si>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</si>
  <si>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</si>
  <si>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</si>
  <si>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</si>
  <si>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</si>
  <si>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</si>
  <si>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</si>
  <si>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</si>
  <si>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</si>
  <si>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</si>
  <si>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</si>
  <si>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</si>
  <si>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</si>
  <si>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</si>
  <si>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</si>
  <si>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</si>
  <si>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</si>
  <si>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</si>
  <si>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</si>
  <si>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</si>
  <si>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</si>
  <si>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</si>
  <si>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</si>
  <si>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</si>
  <si>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</si>
  <si>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</si>
  <si>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</si>
  <si>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</si>
  <si>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</si>
  <si>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</si>
  <si>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</si>
  <si>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</si>
  <si>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</si>
  <si>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</si>
  <si>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</si>
  <si>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</si>
  <si>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</si>
  <si>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</si>
  <si>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</si>
  <si>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</si>
  <si>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</si>
  <si>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</si>
  <si>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</si>
  <si>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</si>
  <si>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</si>
  <si>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</si>
  <si>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</si>
  <si>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</si>
  <si>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</si>
  <si>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</si>
  <si>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</si>
  <si>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</si>
  <si>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</si>
  <si>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</si>
  <si>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</si>
  <si>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</si>
  <si>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</si>
  <si>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</si>
  <si>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</si>
  <si>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</si>
  <si>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</si>
  <si>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</si>
  <si>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</si>
  <si>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</si>
  <si>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</si>
  <si>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</si>
  <si>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</si>
  <si>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</si>
  <si>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</si>
  <si>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</si>
  <si>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</si>
  <si>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</si>
  <si>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</si>
  <si>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</si>
  <si>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</si>
  <si>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</si>
  <si>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</si>
  <si>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</si>
  <si>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</si>
  <si>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</si>
  <si>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</si>
  <si>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</si>
  <si>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</si>
  <si>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</si>
  <si>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</si>
  <si>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</si>
  <si>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</si>
  <si>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</si>
  <si>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</si>
  <si>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</si>
  <si>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</si>
  <si>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</si>
  <si>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</si>
  <si>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</si>
  <si>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</si>
  <si>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</si>
  <si>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</si>
  <si>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</si>
  <si>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</si>
  <si>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</si>
  <si>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</si>
  <si>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</si>
  <si>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</si>
  <si>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</si>
  <si>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</si>
  <si>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</si>
  <si>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</si>
  <si>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</si>
  <si>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</si>
  <si>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</si>
  <si>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</si>
  <si>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</si>
  <si>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</si>
  <si>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</si>
  <si>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</si>
  <si>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</si>
  <si>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</si>
  <si>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</si>
  <si>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</si>
  <si>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</si>
  <si>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</si>
  <si>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</si>
  <si>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</si>
  <si>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</si>
  <si>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</si>
  <si>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</si>
  <si>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</si>
  <si>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</si>
  <si>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</si>
  <si>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</si>
  <si>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</si>
  <si>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</si>
  <si>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слив и заполнение системы отопления, стравливание</t>
  </si>
  <si>
    <t xml:space="preserve">смена вентиля д 20 (1шт) </t>
  </si>
  <si>
    <t>смена труб д 25 на п.пр. (4мп)</t>
  </si>
  <si>
    <t>бочонок 25</t>
  </si>
  <si>
    <t>2шт</t>
  </si>
  <si>
    <t>вентиль д 20</t>
  </si>
  <si>
    <t>1шт</t>
  </si>
  <si>
    <t>диск</t>
  </si>
  <si>
    <t>муфта 25</t>
  </si>
  <si>
    <t>муфта раз. 25</t>
  </si>
  <si>
    <t xml:space="preserve">тройник </t>
  </si>
  <si>
    <t>уголок 25</t>
  </si>
  <si>
    <t>4шт</t>
  </si>
  <si>
    <t>труба д 25 п.пр.</t>
  </si>
  <si>
    <t>4мп</t>
  </si>
  <si>
    <t>смена ламп (2шт) п-д1</t>
  </si>
  <si>
    <t>лампа</t>
  </si>
  <si>
    <t>вскрытие и настил полов</t>
  </si>
  <si>
    <t>доска</t>
  </si>
  <si>
    <t>вышка</t>
  </si>
  <si>
    <t>1 час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</si>
</sst>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J55" sqref="J55:M6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1</v>
      </c>
      <c r="F5" s="8" t="s">
        <v>131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L6*126.87*1.202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835.6876152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140.2979208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9">
        <f t="shared" si="0"/>
        <v>1219.98192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219.5967456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16.34</v>
      </c>
      <c r="M20" s="34">
        <f>SUM(M6:M19)</f>
        <v>2491.8130715999996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>
        <v>2.75</v>
      </c>
      <c r="M24" s="33">
        <f>L24*126.87*1.202*1.15</f>
        <v>482.27410275000005</v>
      </c>
    </row>
    <row r="25" spans="1:13" ht="12.75">
      <c r="A25" t="s">
        <v>106</v>
      </c>
      <c r="J25" s="20">
        <v>2</v>
      </c>
      <c r="K25" s="20" t="s">
        <v>136</v>
      </c>
      <c r="L25" s="49">
        <v>0.81</v>
      </c>
      <c r="M25" s="33">
        <f aca="true" t="shared" si="1" ref="M25:M35">L25*126.87*1.202*1.15</f>
        <v>142.05164481</v>
      </c>
    </row>
    <row r="26" spans="1:13" ht="12.75">
      <c r="A26" t="s">
        <v>107</v>
      </c>
      <c r="J26" s="20">
        <v>3</v>
      </c>
      <c r="K26" s="20" t="s">
        <v>137</v>
      </c>
      <c r="L26" s="25">
        <f>0.04*184.3</f>
        <v>7.372000000000001</v>
      </c>
      <c r="M26" s="33">
        <f t="shared" si="1"/>
        <v>1292.845340172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 t="s">
        <v>150</v>
      </c>
      <c r="L27" s="52">
        <v>0.14</v>
      </c>
      <c r="M27" s="33">
        <f t="shared" si="1"/>
        <v>24.552136139999998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152</v>
      </c>
      <c r="L28" s="25">
        <v>1.86</v>
      </c>
      <c r="M28" s="33">
        <f t="shared" si="1"/>
        <v>326.19266586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12.932</v>
      </c>
      <c r="M36" s="34">
        <f>SUM(M24:M35)</f>
        <v>2267.915889732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48433.24</v>
      </c>
      <c r="J40" s="20">
        <v>1</v>
      </c>
      <c r="K40" s="20" t="s">
        <v>138</v>
      </c>
      <c r="L40" s="25" t="s">
        <v>139</v>
      </c>
      <c r="M40" s="25">
        <f>2*25.31</f>
        <v>50.62</v>
      </c>
    </row>
    <row r="41" spans="1:13" ht="12.75">
      <c r="A41" t="s">
        <v>7</v>
      </c>
      <c r="F41" s="60">
        <v>37833.49</v>
      </c>
      <c r="J41" s="20">
        <v>2</v>
      </c>
      <c r="K41" s="20" t="s">
        <v>140</v>
      </c>
      <c r="L41" s="25" t="s">
        <v>141</v>
      </c>
      <c r="M41" s="25">
        <v>368.53</v>
      </c>
    </row>
    <row r="42" spans="2:13" ht="12.75">
      <c r="B42" t="s">
        <v>8</v>
      </c>
      <c r="F42" s="9">
        <f>F41/F40</f>
        <v>0.7811472038624713</v>
      </c>
      <c r="J42" s="20">
        <v>3</v>
      </c>
      <c r="K42" s="20" t="s">
        <v>142</v>
      </c>
      <c r="L42" s="25" t="s">
        <v>139</v>
      </c>
      <c r="M42" s="25">
        <f>2*34.16</f>
        <v>68.32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 t="s">
        <v>143</v>
      </c>
      <c r="L43" s="25" t="s">
        <v>141</v>
      </c>
      <c r="M43" s="25">
        <v>174.5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38883.49</v>
      </c>
      <c r="J44" s="20">
        <v>5</v>
      </c>
      <c r="K44" s="20" t="s">
        <v>144</v>
      </c>
      <c r="L44" s="25" t="s">
        <v>139</v>
      </c>
      <c r="M44" s="25">
        <f>2*80</f>
        <v>160</v>
      </c>
    </row>
    <row r="45" spans="10:13" ht="12.75">
      <c r="J45" s="20">
        <v>6</v>
      </c>
      <c r="K45" s="20" t="s">
        <v>145</v>
      </c>
      <c r="L45" s="25" t="s">
        <v>139</v>
      </c>
      <c r="M45" s="25">
        <v>20</v>
      </c>
    </row>
    <row r="46" spans="2:13" ht="12.75">
      <c r="B46" s="1" t="s">
        <v>10</v>
      </c>
      <c r="C46" s="1"/>
      <c r="J46" s="20">
        <v>7</v>
      </c>
      <c r="K46" s="20" t="s">
        <v>146</v>
      </c>
      <c r="L46" s="25" t="s">
        <v>147</v>
      </c>
      <c r="M46" s="25">
        <f>4*4.74</f>
        <v>18.96</v>
      </c>
    </row>
    <row r="47" spans="10:13" ht="12.75">
      <c r="J47" s="20">
        <v>8</v>
      </c>
      <c r="K47" s="20" t="s">
        <v>148</v>
      </c>
      <c r="L47" s="25" t="s">
        <v>149</v>
      </c>
      <c r="M47" s="49">
        <f>4*97</f>
        <v>388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151</v>
      </c>
      <c r="L48" s="25" t="s">
        <v>139</v>
      </c>
      <c r="M48" s="25">
        <f>2*14.5</f>
        <v>29</v>
      </c>
    </row>
    <row r="49" spans="1:13" ht="12.75">
      <c r="A49" t="s">
        <v>12</v>
      </c>
      <c r="F49" s="11">
        <f>4000*1.202</f>
        <v>4808</v>
      </c>
      <c r="J49" s="20">
        <v>10</v>
      </c>
      <c r="K49" s="20" t="s">
        <v>153</v>
      </c>
      <c r="L49" s="25" t="s">
        <v>141</v>
      </c>
      <c r="M49" s="25">
        <v>214.81</v>
      </c>
    </row>
    <row r="50" spans="1:13" ht="12.75">
      <c r="A50" s="6" t="s">
        <v>15</v>
      </c>
      <c r="F50" s="5">
        <f>2000*1.202</f>
        <v>2404</v>
      </c>
      <c r="J50" s="20">
        <v>11</v>
      </c>
      <c r="K50" s="20" t="s">
        <v>154</v>
      </c>
      <c r="L50" s="25" t="s">
        <v>155</v>
      </c>
      <c r="M50" s="25">
        <v>1100</v>
      </c>
    </row>
    <row r="51" spans="1:13" ht="12.75">
      <c r="A51" s="6" t="s">
        <v>83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7212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1.98</v>
      </c>
      <c r="E54" t="s">
        <v>14</v>
      </c>
      <c r="F54" s="11">
        <f>E33*D54</f>
        <v>6549.444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1" t="s">
        <v>64</v>
      </c>
      <c r="M55" s="34">
        <f>SUM(M40:M54)</f>
        <v>2592.74</v>
      </c>
    </row>
    <row r="56" spans="1:6" ht="12.75">
      <c r="A56" s="4" t="s">
        <v>17</v>
      </c>
      <c r="B56" s="10"/>
      <c r="C56" s="10"/>
      <c r="F56" s="32">
        <f>SUM(F54:F55)</f>
        <v>6549.444</v>
      </c>
    </row>
    <row r="57" spans="1:2" ht="12.75">
      <c r="A57" s="4" t="s">
        <v>18</v>
      </c>
      <c r="B57" s="4"/>
    </row>
    <row r="58" spans="1:6" ht="12.75">
      <c r="A58" t="s">
        <v>19</v>
      </c>
      <c r="C58" s="53">
        <v>183454</v>
      </c>
      <c r="D58">
        <v>228897.7</v>
      </c>
      <c r="E58">
        <v>3307.8</v>
      </c>
      <c r="F58" s="35">
        <f>C58/D58*E58</f>
        <v>2651.093222867683</v>
      </c>
    </row>
    <row r="59" spans="1:6" ht="12.75">
      <c r="A59" t="s">
        <v>20</v>
      </c>
      <c r="F59" s="35">
        <f>M20</f>
        <v>2491.8130715999996</v>
      </c>
    </row>
    <row r="60" spans="1:6" ht="12.75">
      <c r="A60" t="s">
        <v>21</v>
      </c>
      <c r="F60" s="11">
        <f>1*600*1.202</f>
        <v>721.1999999999999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2592.74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0.19</v>
      </c>
      <c r="E65" t="s">
        <v>14</v>
      </c>
      <c r="F65" s="11">
        <f>B65*D65</f>
        <v>628.4820000000001</v>
      </c>
    </row>
    <row r="66" spans="1:6" ht="12.75">
      <c r="A66" s="53" t="s">
        <v>75</v>
      </c>
      <c r="B66" s="53"/>
      <c r="C66" s="53"/>
      <c r="D66" s="57"/>
      <c r="E66" s="53"/>
      <c r="F66" s="57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9085.328294467683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</v>
      </c>
      <c r="E70" s="7" t="s">
        <v>14</v>
      </c>
      <c r="F70" s="11">
        <f>B70*D70</f>
        <v>661.5600000000001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1.11</v>
      </c>
      <c r="E73" t="s">
        <v>14</v>
      </c>
      <c r="F73" s="11">
        <f>B73*D73</f>
        <v>3671.6580000000004</v>
      </c>
    </row>
    <row r="74" spans="1:6" ht="12.75">
      <c r="A74" s="4" t="s">
        <v>29</v>
      </c>
      <c r="F74" s="32">
        <f>F70+F73</f>
        <v>4333.218000000001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1.96</v>
      </c>
      <c r="E77" t="s">
        <v>14</v>
      </c>
      <c r="F77" s="11">
        <f>B77*D77</f>
        <v>6483.2880000000005</v>
      </c>
    </row>
    <row r="78" spans="1:6" ht="12.75">
      <c r="A78" s="4" t="s">
        <v>31</v>
      </c>
      <c r="F78" s="32">
        <f>SUM(F77)</f>
        <v>6483.2880000000005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33663.27829446769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1952.4701410791258</v>
      </c>
      <c r="I81" s="7"/>
    </row>
    <row r="82" spans="1:9" ht="12.75">
      <c r="A82" s="1"/>
      <c r="B82" s="36" t="s">
        <v>128</v>
      </c>
      <c r="C82" s="48"/>
      <c r="D82" s="1"/>
      <c r="E82" s="58"/>
      <c r="F82" s="59">
        <v>9196</v>
      </c>
      <c r="I82" s="7"/>
    </row>
    <row r="83" spans="1:9" ht="12.75">
      <c r="A83" s="1"/>
      <c r="B83" s="36" t="s">
        <v>129</v>
      </c>
      <c r="C83" s="48"/>
      <c r="D83" s="1"/>
      <c r="E83" s="58"/>
      <c r="F83" s="59">
        <v>330.57</v>
      </c>
      <c r="I83" s="7"/>
    </row>
    <row r="84" spans="1:9" ht="12.75">
      <c r="A84" s="1"/>
      <c r="B84" s="36" t="s">
        <v>130</v>
      </c>
      <c r="C84" s="48"/>
      <c r="D84" s="1"/>
      <c r="E84" s="58"/>
      <c r="F84" s="59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45142.31843554681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43101</v>
      </c>
      <c r="C87" s="40">
        <v>263987</v>
      </c>
      <c r="D87" s="44">
        <f>F44</f>
        <v>38883.49</v>
      </c>
      <c r="E87" s="44">
        <f>F85</f>
        <v>45142.31843554681</v>
      </c>
      <c r="F87" s="42">
        <f>C87+D87-E87</f>
        <v>257728.17156445317</v>
      </c>
    </row>
    <row r="89" spans="1:6" ht="13.5" thickBot="1">
      <c r="A89" t="s">
        <v>111</v>
      </c>
      <c r="C89" s="55">
        <v>43101</v>
      </c>
      <c r="D89" s="8" t="s">
        <v>112</v>
      </c>
      <c r="E89" s="55">
        <v>43131</v>
      </c>
      <c r="F89" t="s">
        <v>113</v>
      </c>
    </row>
    <row r="90" spans="1:7" ht="13.5" thickBot="1">
      <c r="A90" t="s">
        <v>114</v>
      </c>
      <c r="F90" s="56">
        <f>E87</f>
        <v>45142.31843554681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2017-08-21T12:42:48Z</cp:lastPrinted>
  <dcterms:created xsi:type="dcterms:W3CDTF">2008-08-18T07:30:19Z</dcterms:created>
  <dcterms:modified xsi:type="dcterms:W3CDTF">2018-04-10T12:27:24Z</dcterms:modified>
  <cp:category/>
  <cp:version/>
  <cp:contentType/>
  <cp:contentStatus/>
</cp:coreProperties>
</file>