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<sst xmlns="http://schemas.openxmlformats.org/spreadsheetml/2006/main" count="177" uniqueCount="151">
  <si>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</si>
  <si>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</si>
  <si>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</si>
  <si>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</si>
  <si>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</si>
  <si>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</si>
  <si>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</si>
  <si>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</si>
  <si>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</si>
  <si>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</si>
  <si>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</si>
  <si>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</si>
  <si>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</si>
  <si>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</si>
  <si>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</si>
  <si>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</si>
  <si>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</si>
  <si>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</si>
  <si>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</si>
  <si>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</si>
  <si>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</si>
  <si>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</si>
  <si>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</si>
  <si>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</si>
  <si>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</si>
  <si>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</si>
  <si>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</si>
  <si>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</si>
  <si>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</si>
  <si>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</si>
  <si>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</si>
  <si>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</si>
  <si>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</si>
  <si>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</si>
  <si>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</si>
  <si>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</si>
  <si>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</si>
  <si>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</si>
  <si>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</si>
  <si>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</si>
  <si>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</si>
  <si>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</si>
  <si>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</si>
  <si>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</si>
  <si>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</si>
  <si>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</si>
  <si>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</si>
  <si>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</si>
  <si>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</si>
  <si>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</si>
  <si>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</si>
  <si>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</si>
  <si>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</si>
  <si>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</si>
  <si>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</si>
  <si>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</si>
  <si>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</si>
  <si>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</si>
  <si>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</si>
  <si>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</si>
  <si>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</si>
  <si>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</si>
  <si>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</si>
  <si>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</si>
  <si>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</si>
  <si>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</si>
  <si>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</si>
  <si>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</si>
  <si>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</si>
  <si>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</si>
  <si>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</si>
  <si>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</si>
  <si>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</si>
  <si>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</si>
  <si>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</si>
  <si>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</si>
  <si>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</si>
  <si>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</si>
  <si>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</si>
  <si>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</si>
  <si>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</si>
  <si>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</si>
  <si>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</si>
  <si>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</si>
  <si>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</si>
  <si>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</si>
  <si>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</si>
  <si>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</si>
  <si>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</si>
  <si>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</si>
  <si>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</si>
  <si>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</si>
  <si>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</si>
  <si>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</si>
  <si>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</si>
  <si>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</si>
  <si>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</si>
  <si>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</si>
  <si>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</si>
  <si>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</si>
  <si>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</si>
  <si>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</si>
  <si>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</si>
  <si>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</si>
  <si>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</si>
  <si>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</si>
  <si>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</si>
  <si>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</si>
  <si>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</si>
  <si>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</si>
  <si>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</si>
  <si>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</si>
  <si>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</si>
  <si>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</si>
  <si>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</si>
  <si>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</si>
  <si>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</si>
  <si>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</si>
  <si>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</si>
  <si>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</si>
  <si>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</si>
  <si>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</si>
  <si>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</si>
  <si>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</si>
  <si>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</si>
  <si>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</si>
  <si>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</si>
  <si>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</si>
  <si>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</si>
  <si>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</si>
  <si>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</si>
  <si>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</si>
  <si>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</si>
  <si>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</si>
  <si>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</si>
  <si>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смена труб д 110 пвх (2мп) кв.25</t>
  </si>
  <si>
    <t>установка заглушки (1шт)</t>
  </si>
  <si>
    <t>труба д 110 пвх</t>
  </si>
  <si>
    <t>2мп</t>
  </si>
  <si>
    <t>патрубок 110</t>
  </si>
  <si>
    <t>1шт</t>
  </si>
  <si>
    <t>тройник</t>
  </si>
  <si>
    <t>переход 110</t>
  </si>
  <si>
    <t>заглушка</t>
  </si>
  <si>
    <t>манжета</t>
  </si>
  <si>
    <t>3шт</t>
  </si>
  <si>
    <t>диск</t>
  </si>
  <si>
    <t>2шт</t>
  </si>
  <si>
    <t>смена ламп (12шт) п-д2,3,4,5</t>
  </si>
  <si>
    <t>лампа</t>
  </si>
  <si>
    <t>12шт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</si>
</sst>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50" sqref="M50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10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503.24254199999996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503.24254199999996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343.119915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102</v>
      </c>
      <c r="J20" s="20"/>
      <c r="K20" s="27" t="s">
        <v>58</v>
      </c>
      <c r="L20" s="28">
        <f>SUM(L6:L19)</f>
        <v>9.35</v>
      </c>
      <c r="M20" s="32">
        <f>SUM(M6:M19)</f>
        <v>1425.8538689999998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0.02*154.46</f>
        <v>3.0892000000000004</v>
      </c>
      <c r="M24" s="31">
        <f>L24*126.87*1.202*1.15</f>
        <v>541.7604211692001</v>
      </c>
    </row>
    <row r="25" spans="1:13" ht="12.75">
      <c r="A25" t="s">
        <v>106</v>
      </c>
      <c r="J25" s="20">
        <v>2</v>
      </c>
      <c r="K25" s="20" t="s">
        <v>136</v>
      </c>
      <c r="L25" s="46">
        <v>1.12</v>
      </c>
      <c r="M25" s="31">
        <f aca="true" t="shared" si="1" ref="M25:M37">L25*126.87*1.202*1.15</f>
        <v>196.41708911999999</v>
      </c>
    </row>
    <row r="26" spans="1:13" ht="12.75">
      <c r="A26" t="s">
        <v>107</v>
      </c>
      <c r="J26" s="20">
        <v>3</v>
      </c>
      <c r="K26" s="20" t="s">
        <v>148</v>
      </c>
      <c r="L26" s="46">
        <f>0.12*7.1</f>
        <v>0.852</v>
      </c>
      <c r="M26" s="31">
        <f t="shared" si="1"/>
        <v>149.41728565199998</v>
      </c>
    </row>
    <row r="27" spans="1:13" ht="12.75">
      <c r="A27" s="53" t="s">
        <v>108</v>
      </c>
      <c r="B27" s="53"/>
      <c r="C27" s="53"/>
      <c r="D27" s="53"/>
      <c r="E27" s="53"/>
      <c r="F27" s="53"/>
      <c r="G27" s="53"/>
      <c r="J27" s="20">
        <v>4</v>
      </c>
      <c r="K27" s="20"/>
      <c r="L27" s="46"/>
      <c r="M27" s="31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1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6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46"/>
      <c r="M32" s="31">
        <f t="shared" si="1"/>
        <v>0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/>
      <c r="L33" s="46"/>
      <c r="M33" s="31">
        <f t="shared" si="1"/>
        <v>0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46"/>
      <c r="M35" s="31">
        <f t="shared" si="1"/>
        <v>0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5.061200000000001</v>
      </c>
      <c r="M38" s="32">
        <f>SUM(M24:M37)</f>
        <v>887.5947959412001</v>
      </c>
    </row>
    <row r="39" ht="12.75">
      <c r="K39" s="1" t="s">
        <v>62</v>
      </c>
    </row>
    <row r="40" spans="1:13" ht="12.75">
      <c r="A40" s="2" t="s">
        <v>6</v>
      </c>
      <c r="F40" s="11">
        <v>47927.43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38989.4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0.8135090907232039</v>
      </c>
      <c r="J42" s="20">
        <v>1</v>
      </c>
      <c r="K42" s="20" t="s">
        <v>137</v>
      </c>
      <c r="L42" s="25" t="s">
        <v>138</v>
      </c>
      <c r="M42" s="25">
        <f>2*179</f>
        <v>358</v>
      </c>
    </row>
    <row r="43" spans="1:13" ht="12.75">
      <c r="A43" t="s">
        <v>126</v>
      </c>
      <c r="E43" s="58"/>
      <c r="F43" s="11">
        <f>250+400+250+(27.3*14.58)</f>
        <v>1298.034</v>
      </c>
      <c r="J43" s="20">
        <v>2</v>
      </c>
      <c r="K43" s="20" t="s">
        <v>139</v>
      </c>
      <c r="L43" s="25" t="s">
        <v>140</v>
      </c>
      <c r="M43" s="25">
        <v>80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40287.434</v>
      </c>
      <c r="J44" s="20">
        <v>3</v>
      </c>
      <c r="K44" s="20" t="s">
        <v>141</v>
      </c>
      <c r="L44" s="23" t="s">
        <v>140</v>
      </c>
      <c r="M44" s="23">
        <v>99</v>
      </c>
    </row>
    <row r="45" spans="10:13" ht="12.75">
      <c r="J45" s="20">
        <v>4</v>
      </c>
      <c r="K45" s="20" t="s">
        <v>142</v>
      </c>
      <c r="L45" s="23" t="s">
        <v>140</v>
      </c>
      <c r="M45" s="23">
        <v>96.99</v>
      </c>
    </row>
    <row r="46" spans="2:13" ht="12.75">
      <c r="B46" s="1" t="s">
        <v>10</v>
      </c>
      <c r="C46" s="1"/>
      <c r="J46" s="20">
        <v>5</v>
      </c>
      <c r="K46" s="20" t="s">
        <v>143</v>
      </c>
      <c r="L46" s="23" t="s">
        <v>140</v>
      </c>
      <c r="M46" s="23">
        <v>16</v>
      </c>
    </row>
    <row r="47" spans="10:13" ht="12.75">
      <c r="J47" s="20">
        <v>6</v>
      </c>
      <c r="K47" s="20" t="s">
        <v>144</v>
      </c>
      <c r="L47" s="23" t="s">
        <v>145</v>
      </c>
      <c r="M47" s="23">
        <f>3*43</f>
        <v>129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146</v>
      </c>
      <c r="L48" s="23" t="s">
        <v>147</v>
      </c>
      <c r="M48" s="23">
        <f>2*23.55</f>
        <v>47.1</v>
      </c>
    </row>
    <row r="49" spans="1:13" ht="12.75">
      <c r="A49" t="s">
        <v>12</v>
      </c>
      <c r="E49" s="5"/>
      <c r="F49" s="5">
        <f>(5040+810)*1.202</f>
        <v>7031.7</v>
      </c>
      <c r="J49" s="20">
        <v>8</v>
      </c>
      <c r="K49" s="20" t="s">
        <v>149</v>
      </c>
      <c r="L49" s="23" t="s">
        <v>150</v>
      </c>
      <c r="M49" s="23">
        <f>12*11.6</f>
        <v>139.2</v>
      </c>
    </row>
    <row r="50" spans="1:13" ht="12.75">
      <c r="A50" s="6" t="s">
        <v>15</v>
      </c>
      <c r="E50" s="5"/>
      <c r="F50" s="5">
        <f>1600*1.202</f>
        <v>1923.1999999999998</v>
      </c>
      <c r="J50" s="20">
        <v>9</v>
      </c>
      <c r="K50" s="20"/>
      <c r="L50" s="23"/>
      <c r="M50" s="23"/>
    </row>
    <row r="51" spans="1:13" ht="12.75">
      <c r="A51" s="6" t="s">
        <v>83</v>
      </c>
      <c r="E51" s="5">
        <v>0</v>
      </c>
      <c r="F51" s="11">
        <f>E51*E33</f>
        <v>0</v>
      </c>
      <c r="J51" s="20">
        <v>10</v>
      </c>
      <c r="K51" s="20"/>
      <c r="L51" s="23"/>
      <c r="M51" s="23"/>
    </row>
    <row r="52" spans="1:13" ht="12.75">
      <c r="A52" s="4" t="s">
        <v>34</v>
      </c>
      <c r="D52" s="5"/>
      <c r="F52" s="33">
        <f>F49+F50+F51</f>
        <v>8954.9</v>
      </c>
      <c r="J52" s="20">
        <v>11</v>
      </c>
      <c r="K52" s="20"/>
      <c r="L52" s="23"/>
      <c r="M52" s="23"/>
    </row>
    <row r="53" spans="1:13" ht="12.75">
      <c r="A53" s="4" t="s">
        <v>16</v>
      </c>
      <c r="D53" s="5"/>
      <c r="J53" s="20">
        <v>12</v>
      </c>
      <c r="K53" s="20"/>
      <c r="L53" s="23"/>
      <c r="M53" s="23"/>
    </row>
    <row r="54" spans="1:13" ht="12.75">
      <c r="A54" t="s">
        <v>74</v>
      </c>
      <c r="D54" s="5">
        <v>1.99</v>
      </c>
      <c r="E54" t="s">
        <v>14</v>
      </c>
      <c r="F54" s="11">
        <f>E33*D54</f>
        <v>6251.187</v>
      </c>
      <c r="J54" s="20">
        <v>13</v>
      </c>
      <c r="K54" s="20"/>
      <c r="L54" s="23"/>
      <c r="M54" s="23"/>
    </row>
    <row r="55" spans="1:13" ht="12.75">
      <c r="A55" t="s">
        <v>79</v>
      </c>
      <c r="B55">
        <v>824.1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14</v>
      </c>
      <c r="K55" s="20"/>
      <c r="L55" s="23"/>
      <c r="M55" s="23"/>
    </row>
    <row r="56" spans="1:13" ht="12.75">
      <c r="A56" s="4" t="s">
        <v>17</v>
      </c>
      <c r="B56" s="10"/>
      <c r="C56" s="10"/>
      <c r="F56" s="33">
        <f>SUM(F54:F55)</f>
        <v>6251.187</v>
      </c>
      <c r="J56" s="20">
        <v>15</v>
      </c>
      <c r="K56" s="20"/>
      <c r="L56" s="23"/>
      <c r="M56" s="23"/>
    </row>
    <row r="57" spans="1:13" ht="12.75">
      <c r="A57" s="4" t="s">
        <v>18</v>
      </c>
      <c r="B57" s="4"/>
      <c r="J57" s="20">
        <v>16</v>
      </c>
      <c r="K57" s="20"/>
      <c r="L57" s="23"/>
      <c r="M57" s="23"/>
    </row>
    <row r="58" spans="1:13" ht="12.75">
      <c r="A58" t="s">
        <v>19</v>
      </c>
      <c r="C58" s="52">
        <v>185738</v>
      </c>
      <c r="D58">
        <v>178887</v>
      </c>
      <c r="E58">
        <v>3141.3</v>
      </c>
      <c r="F58" s="36">
        <f>C58/D58*E58</f>
        <v>3261.605255831894</v>
      </c>
      <c r="J58" s="20">
        <v>17</v>
      </c>
      <c r="K58" s="20"/>
      <c r="L58" s="23"/>
      <c r="M58" s="23"/>
    </row>
    <row r="59" spans="1:13" ht="12.75">
      <c r="A59" t="s">
        <v>20</v>
      </c>
      <c r="F59" s="36">
        <f>M20</f>
        <v>1425.8538689999998</v>
      </c>
      <c r="J59" s="20"/>
      <c r="K59" s="20"/>
      <c r="L59" s="34" t="s">
        <v>65</v>
      </c>
      <c r="M59" s="35">
        <f>SUM(M42:M58)</f>
        <v>965.29</v>
      </c>
    </row>
    <row r="60" spans="1:6" ht="12.75">
      <c r="A60" t="s">
        <v>21</v>
      </c>
      <c r="F60" s="11">
        <f>M38</f>
        <v>887.5947959412001</v>
      </c>
    </row>
    <row r="61" spans="1:6" ht="12.75">
      <c r="A61" t="s">
        <v>73</v>
      </c>
      <c r="F61" s="5">
        <f>1*600*1.202</f>
        <v>721.1999999999999</v>
      </c>
    </row>
    <row r="62" spans="1:6" ht="12.75">
      <c r="A62" t="s">
        <v>22</v>
      </c>
      <c r="F62" s="5">
        <f>M59</f>
        <v>965.29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3141.3</v>
      </c>
      <c r="C65" t="s">
        <v>13</v>
      </c>
      <c r="D65" s="11">
        <v>0.34</v>
      </c>
      <c r="E65" t="s">
        <v>14</v>
      </c>
      <c r="F65" s="11">
        <f>B65*D65</f>
        <v>1068.0420000000001</v>
      </c>
    </row>
    <row r="66" spans="1:6" ht="12.75">
      <c r="A66" s="59" t="s">
        <v>78</v>
      </c>
      <c r="B66" s="59"/>
      <c r="C66" s="59"/>
      <c r="D66" s="60"/>
      <c r="E66" s="59"/>
      <c r="F66" s="60">
        <v>16270</v>
      </c>
    </row>
    <row r="67" spans="1:6" ht="12.75">
      <c r="A67" s="48" t="s">
        <v>84</v>
      </c>
      <c r="B67" s="48"/>
      <c r="C67" s="48"/>
      <c r="D67" s="51">
        <v>0</v>
      </c>
      <c r="E67" s="48"/>
      <c r="F67" s="51">
        <f>D67*E33</f>
        <v>0</v>
      </c>
    </row>
    <row r="68" spans="1:6" ht="12.75">
      <c r="A68" s="4" t="s">
        <v>25</v>
      </c>
      <c r="B68" s="10"/>
      <c r="C68" s="10"/>
      <c r="F68" s="33">
        <f>SUM(F58:F67)</f>
        <v>24599.585920773094</v>
      </c>
    </row>
    <row r="69" ht="12.75">
      <c r="A69" s="4" t="s">
        <v>26</v>
      </c>
    </row>
    <row r="70" spans="1:6" ht="12.75">
      <c r="A70" t="s">
        <v>27</v>
      </c>
      <c r="B70">
        <v>3141.3</v>
      </c>
      <c r="C70" t="s">
        <v>66</v>
      </c>
      <c r="D70" s="5">
        <v>0.25</v>
      </c>
      <c r="E70" t="s">
        <v>14</v>
      </c>
      <c r="F70" s="11">
        <f>B70*D70</f>
        <v>785.325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3141.3</v>
      </c>
      <c r="C73" t="s">
        <v>13</v>
      </c>
      <c r="D73" s="11">
        <v>0.98</v>
      </c>
      <c r="E73" t="s">
        <v>14</v>
      </c>
      <c r="F73" s="11">
        <f>B73*D73</f>
        <v>3078.474</v>
      </c>
    </row>
    <row r="74" spans="1:6" ht="12.75">
      <c r="A74" s="4" t="s">
        <v>29</v>
      </c>
      <c r="F74" s="33">
        <f>F70+F73</f>
        <v>3863.799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3141.3</v>
      </c>
      <c r="C77" t="s">
        <v>13</v>
      </c>
      <c r="D77" s="11">
        <v>2</v>
      </c>
      <c r="E77" t="s">
        <v>14</v>
      </c>
      <c r="F77" s="5">
        <f>B77*D77</f>
        <v>6282.6</v>
      </c>
    </row>
    <row r="78" spans="1:6" ht="12.75">
      <c r="A78" s="4" t="s">
        <v>32</v>
      </c>
      <c r="F78" s="33">
        <f>SUM(F77)</f>
        <v>6282.6</v>
      </c>
    </row>
    <row r="79" spans="1:6" ht="12.75">
      <c r="A79" s="47" t="s">
        <v>77</v>
      </c>
      <c r="B79" s="48"/>
      <c r="C79" s="48"/>
      <c r="D79" s="49">
        <v>0</v>
      </c>
      <c r="E79" s="48"/>
      <c r="F79" s="50">
        <f>E33*D79</f>
        <v>0</v>
      </c>
    </row>
    <row r="80" spans="1:6" ht="12.75">
      <c r="A80" s="1" t="s">
        <v>33</v>
      </c>
      <c r="B80" s="1"/>
      <c r="F80" s="33">
        <f>F52+F56+F68+F74+F78+F79</f>
        <v>49952.071920773094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2897.220171404839</v>
      </c>
      <c r="I81" s="7"/>
    </row>
    <row r="82" spans="1:9" ht="12.75">
      <c r="A82" s="1"/>
      <c r="B82" s="37" t="s">
        <v>128</v>
      </c>
      <c r="C82" s="37"/>
      <c r="D82" s="1"/>
      <c r="E82" s="56"/>
      <c r="F82" s="57">
        <v>1822.08</v>
      </c>
      <c r="I82" s="7"/>
    </row>
    <row r="83" spans="1:9" ht="12.75">
      <c r="A83" s="1"/>
      <c r="B83" s="37" t="s">
        <v>129</v>
      </c>
      <c r="C83" s="37"/>
      <c r="D83" s="1"/>
      <c r="E83" s="56"/>
      <c r="F83" s="57">
        <v>284.03</v>
      </c>
      <c r="I83" s="7"/>
    </row>
    <row r="84" spans="1:9" ht="12.75">
      <c r="A84" s="1"/>
      <c r="B84" s="37" t="s">
        <v>130</v>
      </c>
      <c r="C84" s="37"/>
      <c r="D84" s="1"/>
      <c r="E84" s="56"/>
      <c r="F84" s="57">
        <v>1602.22</v>
      </c>
      <c r="I84" s="7"/>
    </row>
    <row r="85" spans="1:6" ht="13.5">
      <c r="A85" s="12" t="s">
        <v>35</v>
      </c>
      <c r="B85" s="12"/>
      <c r="C85" s="12"/>
      <c r="D85" s="12"/>
      <c r="E85" s="12"/>
      <c r="F85" s="43">
        <f>F80+F81+F82+F83+F84</f>
        <v>56557.62209217794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</row>
    <row r="87" spans="1:6" ht="12.75">
      <c r="A87" s="13"/>
      <c r="B87" s="40">
        <v>43374</v>
      </c>
      <c r="C87" s="41">
        <v>24348</v>
      </c>
      <c r="D87" s="44">
        <f>F44</f>
        <v>40287.434</v>
      </c>
      <c r="E87" s="44">
        <f>F85</f>
        <v>56557.62209217794</v>
      </c>
      <c r="F87" s="45">
        <f>C87+D87-E87</f>
        <v>8077.8119078220625</v>
      </c>
    </row>
    <row r="89" spans="1:6" ht="13.5" thickBot="1">
      <c r="A89" t="s">
        <v>111</v>
      </c>
      <c r="C89" s="54">
        <v>43374</v>
      </c>
      <c r="D89" s="8" t="s">
        <v>112</v>
      </c>
      <c r="E89" s="54">
        <v>43404</v>
      </c>
      <c r="F89" t="s">
        <v>113</v>
      </c>
    </row>
    <row r="90" spans="1:7" ht="13.5" thickBot="1">
      <c r="A90" t="s">
        <v>114</v>
      </c>
      <c r="F90" s="55">
        <f>E87</f>
        <v>56557.62209217794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2019-01-25T09:55:11Z</dcterms:modified>
  <cp:category/>
  <cp:version/>
  <cp:contentType/>
  <cp:contentStatus/>
</cp:coreProperties>
</file>