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<sst xmlns="http://schemas.openxmlformats.org/spreadsheetml/2006/main" count="180" uniqueCount="154">
  <si>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</si>
  <si>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</si>
  <si>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</si>
  <si>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</si>
  <si>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</si>
  <si>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</si>
  <si>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</si>
  <si>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</si>
  <si>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</si>
  <si>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</si>
  <si>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</si>
  <si>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</si>
  <si>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</si>
  <si>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</si>
  <si>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</si>
  <si>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</si>
  <si>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</si>
  <si>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</si>
  <si>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</si>
  <si>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</si>
  <si>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</si>
  <si>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</si>
  <si>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</si>
  <si>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</si>
  <si>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</si>
  <si>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</si>
  <si>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</si>
  <si>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</si>
  <si>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</si>
  <si>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</si>
  <si>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</si>
  <si>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</si>
  <si>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</si>
  <si>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</si>
  <si>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</si>
  <si>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</si>
  <si>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</si>
  <si>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</si>
  <si>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</si>
  <si>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</si>
  <si>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</si>
  <si>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</si>
  <si>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</si>
  <si>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</si>
  <si>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</si>
  <si>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</si>
  <si>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</si>
  <si>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</si>
  <si>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</si>
  <si>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</si>
  <si>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</si>
  <si>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</si>
  <si>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</si>
  <si>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</si>
  <si>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</si>
  <si>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</si>
  <si>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</si>
  <si>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</si>
  <si>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</si>
  <si>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</si>
  <si>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</si>
  <si>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</si>
  <si>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</si>
  <si>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</si>
  <si>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</si>
  <si>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</si>
  <si>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</si>
  <si>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</si>
  <si>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</si>
  <si>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</si>
  <si>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</si>
  <si>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</si>
  <si>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</si>
  <si>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</si>
  <si>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</si>
  <si>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</si>
  <si>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</si>
  <si>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</si>
  <si>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</si>
  <si>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</si>
  <si>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</si>
  <si>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</si>
  <si>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</si>
  <si>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</si>
  <si>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</si>
  <si>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</si>
  <si>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</si>
  <si>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</si>
  <si>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</si>
  <si>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</si>
  <si>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</si>
  <si>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</si>
  <si>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</si>
  <si>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</si>
  <si>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</si>
  <si>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</si>
  <si>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</si>
  <si>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</si>
  <si>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</si>
  <si>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</si>
  <si>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</si>
  <si>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</si>
  <si>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</si>
  <si>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</si>
  <si>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</si>
  <si>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</si>
  <si>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</si>
  <si>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</si>
  <si>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</si>
  <si>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</si>
  <si>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</si>
  <si>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</si>
  <si>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</si>
  <si>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</si>
  <si>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</si>
  <si>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</si>
  <si>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</si>
  <si>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</si>
  <si>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</si>
  <si>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</si>
  <si>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</si>
  <si>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</si>
  <si>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</si>
  <si>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</si>
  <si>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</si>
  <si>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</si>
  <si>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</si>
  <si>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</si>
  <si>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</si>
  <si>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</si>
  <si>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</si>
  <si>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</si>
  <si>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апреля</t>
  </si>
  <si>
    <t>за   апрель  2018 г.</t>
  </si>
  <si>
    <t>ост.на 01.05</t>
  </si>
  <si>
    <t>смена вентиля д 15 (1шт) кв.38</t>
  </si>
  <si>
    <t>вентиль д 15</t>
  </si>
  <si>
    <t>1шт</t>
  </si>
  <si>
    <t>откачка воды из техподполий</t>
  </si>
  <si>
    <t>смена труб д 25 п.пр. (2мп) кв.9</t>
  </si>
  <si>
    <t>смена труб д 20 п.пр. (2мп) кв.9</t>
  </si>
  <si>
    <t xml:space="preserve">муфта </t>
  </si>
  <si>
    <t>4шт</t>
  </si>
  <si>
    <t>труба 25 п.пр.</t>
  </si>
  <si>
    <t>2мп</t>
  </si>
  <si>
    <t>труба д 20 п.пр</t>
  </si>
  <si>
    <t>уголок 25</t>
  </si>
  <si>
    <t>тройник 25</t>
  </si>
  <si>
    <t>2шт</t>
  </si>
  <si>
    <t>смена ламп (8шт) п-д2,3</t>
  </si>
  <si>
    <t>лампа</t>
  </si>
  <si>
    <t>8шт</t>
  </si>
  <si>
    <t>смена патрона (1шт) п-д3</t>
  </si>
  <si>
    <t>патрон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</si>
</sst>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8" sqref="M48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4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3.22</v>
      </c>
      <c r="M6" s="47">
        <f>L6*126.87*1.202</f>
        <v>491.04272280000004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538.3170222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538.3170222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274.495932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12.58</v>
      </c>
      <c r="M20" s="32">
        <f>SUM(M6:M19)</f>
        <v>1918.4215692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7">
        <v>0.81</v>
      </c>
      <c r="M24" s="31">
        <f>L24*126.87*1.202*1.15</f>
        <v>142.05164481</v>
      </c>
    </row>
    <row r="25" spans="1:13" ht="12.75">
      <c r="A25" t="s">
        <v>106</v>
      </c>
      <c r="J25" s="20">
        <v>2</v>
      </c>
      <c r="K25" s="20" t="s">
        <v>138</v>
      </c>
      <c r="L25" s="47">
        <f>0.75*7</f>
        <v>5.25</v>
      </c>
      <c r="M25" s="31">
        <f aca="true" t="shared" si="1" ref="M25:M35">L25*126.87*1.202*1.15</f>
        <v>920.7051052499999</v>
      </c>
    </row>
    <row r="26" spans="1:13" ht="12.75">
      <c r="A26" t="s">
        <v>107</v>
      </c>
      <c r="J26" s="20">
        <v>3</v>
      </c>
      <c r="K26" s="20" t="s">
        <v>139</v>
      </c>
      <c r="L26" s="47">
        <f>0.02*184.3</f>
        <v>3.6860000000000004</v>
      </c>
      <c r="M26" s="31">
        <f t="shared" si="1"/>
        <v>646.422670086</v>
      </c>
    </row>
    <row r="27" spans="1:13" ht="12.75">
      <c r="A27" t="s">
        <v>108</v>
      </c>
      <c r="J27" s="20">
        <v>4</v>
      </c>
      <c r="K27" s="20" t="s">
        <v>140</v>
      </c>
      <c r="L27" s="47">
        <f>0.02*224.9</f>
        <v>4.498</v>
      </c>
      <c r="M27" s="31">
        <f t="shared" si="1"/>
        <v>788.825059698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20" t="s">
        <v>149</v>
      </c>
      <c r="L28" s="47">
        <f>0.08*7.1</f>
        <v>0.568</v>
      </c>
      <c r="M28" s="31">
        <f t="shared" si="1"/>
        <v>99.61152376799998</v>
      </c>
    </row>
    <row r="29" spans="1:13" ht="12.75">
      <c r="A29" t="s">
        <v>110</v>
      </c>
      <c r="B29" s="1"/>
      <c r="C29" s="1"/>
      <c r="D29" s="1"/>
      <c r="J29" s="20">
        <v>6</v>
      </c>
      <c r="K29" s="20" t="s">
        <v>152</v>
      </c>
      <c r="L29" s="47">
        <v>0.39</v>
      </c>
      <c r="M29" s="31">
        <f t="shared" si="1"/>
        <v>68.39523639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15.202</v>
      </c>
      <c r="M36" s="32">
        <f>SUM(M24:M35)</f>
        <v>2666.011240002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45317.61</v>
      </c>
      <c r="J40" s="20">
        <v>1</v>
      </c>
      <c r="K40" s="20" t="s">
        <v>136</v>
      </c>
      <c r="L40" s="25" t="s">
        <v>137</v>
      </c>
      <c r="M40" s="25">
        <v>242.09</v>
      </c>
    </row>
    <row r="41" spans="1:13" ht="12.75">
      <c r="A41" t="s">
        <v>7</v>
      </c>
      <c r="F41" s="5">
        <v>40173.7</v>
      </c>
      <c r="J41" s="20">
        <v>2</v>
      </c>
      <c r="K41" s="20" t="s">
        <v>141</v>
      </c>
      <c r="L41" s="23" t="s">
        <v>142</v>
      </c>
      <c r="M41" s="23">
        <f>4*66.71</f>
        <v>266.84</v>
      </c>
    </row>
    <row r="42" spans="2:13" ht="12.75">
      <c r="B42" t="s">
        <v>8</v>
      </c>
      <c r="F42" s="9">
        <f>F41/F40</f>
        <v>0.8864920281541766</v>
      </c>
      <c r="J42" s="20">
        <v>3</v>
      </c>
      <c r="K42" s="20" t="s">
        <v>143</v>
      </c>
      <c r="L42" s="23" t="s">
        <v>144</v>
      </c>
      <c r="M42" s="23">
        <f>2*99.11</f>
        <v>198.22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145</v>
      </c>
      <c r="L43" s="23" t="s">
        <v>144</v>
      </c>
      <c r="M43" s="23">
        <f>2*68</f>
        <v>136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41073.7</v>
      </c>
      <c r="J44" s="20">
        <v>5</v>
      </c>
      <c r="K44" s="20" t="s">
        <v>146</v>
      </c>
      <c r="L44" s="23" t="s">
        <v>142</v>
      </c>
      <c r="M44" s="23">
        <f>4*24.31</f>
        <v>97.24</v>
      </c>
    </row>
    <row r="45" spans="10:13" ht="12.75">
      <c r="J45" s="20">
        <v>6</v>
      </c>
      <c r="K45" s="20" t="s">
        <v>147</v>
      </c>
      <c r="L45" s="23" t="s">
        <v>148</v>
      </c>
      <c r="M45" s="23">
        <f>2*4.18</f>
        <v>8.36</v>
      </c>
    </row>
    <row r="46" spans="2:13" ht="12.75">
      <c r="B46" s="1" t="s">
        <v>10</v>
      </c>
      <c r="C46" s="1"/>
      <c r="J46" s="20">
        <v>7</v>
      </c>
      <c r="K46" s="20" t="s">
        <v>150</v>
      </c>
      <c r="L46" s="23" t="s">
        <v>151</v>
      </c>
      <c r="M46" s="23">
        <f>8*13.96</f>
        <v>111.68</v>
      </c>
    </row>
    <row r="47" spans="10:13" ht="12.75">
      <c r="J47" s="20">
        <v>8</v>
      </c>
      <c r="K47" s="20" t="s">
        <v>153</v>
      </c>
      <c r="L47" s="23" t="s">
        <v>137</v>
      </c>
      <c r="M47" s="23">
        <v>17.59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(5800+614.28)*1.202</f>
        <v>7709.964559999999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9633.16456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1.99</v>
      </c>
      <c r="E54" t="s">
        <v>14</v>
      </c>
      <c r="F54" s="11">
        <f>E33*D54</f>
        <v>6307.106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6307.106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179267</v>
      </c>
      <c r="D58">
        <v>228897.7</v>
      </c>
      <c r="E58">
        <v>3169.4</v>
      </c>
      <c r="F58" s="36">
        <f>C58/D58*E58</f>
        <v>2482.195451505192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1918.4215692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2666.011240002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1078.02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0.28</v>
      </c>
      <c r="E65" t="s">
        <v>14</v>
      </c>
      <c r="F65" s="46">
        <f>B65*D65</f>
        <v>887.4320000000001</v>
      </c>
      <c r="J65" s="20"/>
      <c r="K65" s="20"/>
      <c r="L65" s="34" t="s">
        <v>65</v>
      </c>
      <c r="M65" s="35">
        <f>SUM(M40:M64)</f>
        <v>1078.02</v>
      </c>
    </row>
    <row r="66" spans="1:6" ht="12.75">
      <c r="A66" s="57" t="s">
        <v>79</v>
      </c>
      <c r="B66" s="57"/>
      <c r="C66" s="57"/>
      <c r="D66" s="58"/>
      <c r="E66" s="57"/>
      <c r="F66" s="58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9032.080260707193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0.24</v>
      </c>
      <c r="E70" t="s">
        <v>14</v>
      </c>
      <c r="F70" s="46">
        <f>B70*D70</f>
        <v>760.656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0.99</v>
      </c>
      <c r="E73" t="s">
        <v>14</v>
      </c>
      <c r="F73" s="11">
        <f>B73*D73</f>
        <v>3137.706</v>
      </c>
    </row>
    <row r="74" spans="1:6" ht="12.75">
      <c r="A74" s="10" t="s">
        <v>29</v>
      </c>
      <c r="F74" s="33">
        <f>F70+F73</f>
        <v>3898.362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2.01</v>
      </c>
      <c r="E77" t="s">
        <v>14</v>
      </c>
      <c r="F77" s="11">
        <f>B77*D77</f>
        <v>6370.494</v>
      </c>
    </row>
    <row r="78" spans="1:6" ht="12.75">
      <c r="A78" s="10" t="s">
        <v>32</v>
      </c>
      <c r="F78" s="33">
        <f>SUM(F77)</f>
        <v>6370.494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35241.20682070719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2043.989995601017</v>
      </c>
      <c r="I81" s="7"/>
    </row>
    <row r="82" spans="1:9" ht="12.75">
      <c r="A82" s="1"/>
      <c r="B82" s="37" t="s">
        <v>128</v>
      </c>
      <c r="C82" s="37"/>
      <c r="D82" s="1"/>
      <c r="E82" s="55"/>
      <c r="F82" s="56">
        <v>1379.4</v>
      </c>
      <c r="I82" s="7"/>
    </row>
    <row r="83" spans="1:9" ht="12.75">
      <c r="A83" s="1"/>
      <c r="B83" s="37" t="s">
        <v>129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130</v>
      </c>
      <c r="C84" s="37"/>
      <c r="D84" s="1"/>
      <c r="E84" s="55"/>
      <c r="F84" s="56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38949.87681630821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43191</v>
      </c>
      <c r="C87" s="41">
        <v>-75142</v>
      </c>
      <c r="D87" s="44">
        <f>F44</f>
        <v>41073.7</v>
      </c>
      <c r="E87" s="44">
        <f>F85</f>
        <v>38949.87681630821</v>
      </c>
      <c r="F87" s="45">
        <f>C87+D87-E87</f>
        <v>-73018.17681630822</v>
      </c>
    </row>
    <row r="89" spans="1:6" ht="13.5" thickBot="1">
      <c r="A89" t="s">
        <v>111</v>
      </c>
      <c r="C89" s="53">
        <v>43191</v>
      </c>
      <c r="D89" s="8" t="s">
        <v>112</v>
      </c>
      <c r="E89" s="53">
        <v>43220</v>
      </c>
      <c r="F89" t="s">
        <v>113</v>
      </c>
    </row>
    <row r="90" spans="1:7" ht="13.5" thickBot="1">
      <c r="A90" t="s">
        <v>114</v>
      </c>
      <c r="F90" s="54">
        <f>E87</f>
        <v>38949.87681630821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2017-08-21T12:45:51Z</cp:lastPrinted>
  <dcterms:created xsi:type="dcterms:W3CDTF">2008-08-18T07:30:19Z</dcterms:created>
  <dcterms:modified xsi:type="dcterms:W3CDTF">2018-06-27T06:53:51Z</dcterms:modified>
  <cp:category/>
  <cp:version/>
  <cp:contentType/>
  <cp:contentStatus/>
</cp:coreProperties>
</file>