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<sst xmlns="http://schemas.openxmlformats.org/spreadsheetml/2006/main" count="163" uniqueCount="144">
  <si>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</si>
  <si>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</si>
  <si>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</si>
  <si>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</si>
  <si>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</si>
  <si>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</si>
  <si>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</si>
  <si>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</si>
  <si>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</si>
  <si>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</si>
  <si>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</si>
  <si>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</si>
  <si>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</si>
  <si>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</si>
  <si>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</si>
  <si>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</si>
  <si>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</si>
  <si>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</si>
  <si>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</si>
  <si>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</si>
  <si>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</si>
  <si>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</si>
  <si>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</si>
  <si>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</si>
  <si>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</si>
  <si>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</si>
  <si>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</si>
  <si>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</si>
  <si>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</si>
  <si>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</si>
  <si>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</si>
  <si>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</si>
  <si>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</si>
  <si>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</si>
  <si>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</si>
  <si>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</si>
  <si>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</si>
  <si>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</si>
  <si>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</si>
  <si>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</si>
  <si>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</si>
  <si>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</si>
  <si>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</si>
  <si>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</si>
  <si>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</si>
  <si>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</si>
  <si>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</si>
  <si>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</si>
  <si>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</si>
  <si>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</si>
  <si>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</si>
  <si>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</si>
  <si>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</si>
  <si>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</si>
  <si>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</si>
  <si>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</si>
  <si>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</si>
  <si>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</si>
  <si>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</si>
  <si>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</si>
  <si>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</si>
  <si>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</si>
  <si>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</si>
  <si>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</si>
  <si>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</si>
  <si>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</si>
  <si>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</si>
  <si>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</si>
  <si>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</si>
  <si>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</si>
  <si>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</si>
  <si>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</si>
  <si>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</si>
  <si>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</si>
  <si>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</si>
  <si>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</si>
  <si>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</si>
  <si>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</si>
  <si>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</si>
  <si>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</si>
  <si>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</si>
  <si>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</si>
  <si>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</si>
  <si>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</si>
  <si>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</si>
  <si>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</si>
  <si>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</si>
  <si>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</si>
  <si>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</si>
  <si>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</si>
  <si>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</si>
  <si>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</si>
  <si>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</si>
  <si>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</si>
  <si>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</si>
  <si>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</si>
  <si>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</si>
  <si>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</si>
  <si>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</si>
  <si>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</si>
  <si>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</si>
  <si>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</si>
  <si>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</si>
  <si>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</si>
  <si>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</si>
  <si>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</si>
  <si>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</si>
  <si>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</si>
  <si>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</si>
  <si>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</si>
  <si>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</si>
  <si>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</si>
  <si>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</si>
  <si>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</si>
  <si>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</si>
  <si>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</si>
  <si>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</si>
  <si>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</si>
  <si>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</si>
  <si>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</si>
  <si>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</si>
  <si>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</si>
  <si>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</si>
  <si>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</si>
  <si>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</si>
  <si>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</si>
  <si>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</si>
  <si>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</si>
  <si>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</si>
  <si>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</si>
  <si>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</si>
  <si>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</si>
  <si>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</si>
  <si>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</si>
  <si>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</si>
  <si>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</si>
  <si>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</si>
  <si>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</si>
  <si>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смена замка</t>
  </si>
  <si>
    <t>1шт</t>
  </si>
  <si>
    <t>замок</t>
  </si>
  <si>
    <t>смена ламп (9шт)</t>
  </si>
  <si>
    <t>лампа</t>
  </si>
  <si>
    <t>9шт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</si>
</sst>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87</v>
      </c>
      <c r="D1" s="8">
        <v>12</v>
      </c>
      <c r="K1" t="s">
        <v>65</v>
      </c>
    </row>
    <row r="2" spans="1:11" ht="12.75">
      <c r="A2" t="s">
        <v>88</v>
      </c>
      <c r="K2" s="5" t="s">
        <v>136</v>
      </c>
    </row>
    <row r="3" spans="1:13" ht="12.75">
      <c r="A3" t="s">
        <v>89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135</v>
      </c>
      <c r="G4" s="8" t="s">
        <v>134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90</v>
      </c>
      <c r="J5" s="15"/>
      <c r="K5" s="15"/>
      <c r="L5" s="21" t="s">
        <v>39</v>
      </c>
      <c r="M5" s="21"/>
    </row>
    <row r="6" spans="2:13" ht="12.75">
      <c r="B6" t="s">
        <v>91</v>
      </c>
      <c r="C6" s="1" t="s">
        <v>92</v>
      </c>
      <c r="D6" s="1"/>
      <c r="E6" s="1" t="s">
        <v>113</v>
      </c>
      <c r="J6" s="20">
        <v>1</v>
      </c>
      <c r="K6" s="20" t="s">
        <v>77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93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94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95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96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97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98</v>
      </c>
      <c r="J13" s="16"/>
      <c r="K13" s="18" t="s">
        <v>80</v>
      </c>
      <c r="L13" s="23">
        <v>3.76</v>
      </c>
      <c r="M13" s="44">
        <f t="shared" si="0"/>
        <v>573.3915024</v>
      </c>
    </row>
    <row r="14" spans="1:13" ht="12.75">
      <c r="A14" t="s">
        <v>99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100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101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102</v>
      </c>
      <c r="J17" s="15" t="s">
        <v>52</v>
      </c>
      <c r="K17" s="26" t="s">
        <v>82</v>
      </c>
      <c r="L17" s="21">
        <v>0</v>
      </c>
      <c r="M17" s="44">
        <f t="shared" si="0"/>
        <v>0</v>
      </c>
    </row>
    <row r="18" spans="1:13" ht="12.75">
      <c r="A18" t="s">
        <v>103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104</v>
      </c>
      <c r="J19" s="16" t="s">
        <v>81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130</v>
      </c>
      <c r="J20" s="20"/>
      <c r="K20" s="27" t="s">
        <v>56</v>
      </c>
      <c r="L20" s="28">
        <f>SUM(L6:L19)</f>
        <v>10.29</v>
      </c>
      <c r="M20" s="33">
        <f>SUM(M6:M19)</f>
        <v>1569.2017445999998</v>
      </c>
    </row>
    <row r="21" spans="1:11" ht="12.75">
      <c r="A21" t="s">
        <v>105</v>
      </c>
      <c r="K21" s="1" t="s">
        <v>57</v>
      </c>
    </row>
    <row r="22" spans="1:13" ht="12.75">
      <c r="A22" t="s">
        <v>106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107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108</v>
      </c>
      <c r="J24" s="20">
        <v>1</v>
      </c>
      <c r="K24" s="20" t="s">
        <v>138</v>
      </c>
      <c r="L24" s="25">
        <v>1.07</v>
      </c>
      <c r="M24" s="32">
        <f aca="true" t="shared" si="1" ref="M24:M35">L24*126.87*1.202*1.15</f>
        <v>187.64846906999998</v>
      </c>
    </row>
    <row r="25" spans="1:13" ht="12.75">
      <c r="A25" t="s">
        <v>109</v>
      </c>
      <c r="J25" s="20">
        <v>2</v>
      </c>
      <c r="K25" s="20" t="s">
        <v>141</v>
      </c>
      <c r="L25" s="25">
        <f>0.09*7.1</f>
        <v>0.6389999999999999</v>
      </c>
      <c r="M25" s="32">
        <f t="shared" si="1"/>
        <v>112.06296423899995</v>
      </c>
    </row>
    <row r="26" spans="1:13" ht="12.75">
      <c r="A26" t="s">
        <v>110</v>
      </c>
      <c r="J26" s="20">
        <v>3</v>
      </c>
      <c r="K26" s="20"/>
      <c r="L26" s="44"/>
      <c r="M26" s="32">
        <f t="shared" si="1"/>
        <v>0</v>
      </c>
    </row>
    <row r="27" spans="1:13" ht="12.75">
      <c r="A27" s="51" t="s">
        <v>111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1.709</v>
      </c>
      <c r="M36" s="33">
        <f>SUM(M24:M35)</f>
        <v>299.7114333089999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55807.17</v>
      </c>
      <c r="J40" s="20">
        <v>1</v>
      </c>
      <c r="K40" s="20" t="s">
        <v>140</v>
      </c>
      <c r="L40" s="25" t="s">
        <v>139</v>
      </c>
      <c r="M40" s="25">
        <v>155</v>
      </c>
    </row>
    <row r="41" spans="1:13" ht="12.75">
      <c r="A41" t="s">
        <v>7</v>
      </c>
      <c r="F41" s="5">
        <v>56095.26</v>
      </c>
      <c r="J41" s="20">
        <v>2</v>
      </c>
      <c r="K41" s="20" t="s">
        <v>142</v>
      </c>
      <c r="L41" s="25" t="s">
        <v>143</v>
      </c>
      <c r="M41" s="25">
        <f>9*12.82</f>
        <v>115.38</v>
      </c>
    </row>
    <row r="42" spans="2:13" ht="12.75">
      <c r="B42" t="s">
        <v>8</v>
      </c>
      <c r="F42" s="9">
        <f>F41/F40</f>
        <v>1.0051622399057325</v>
      </c>
      <c r="J42" s="20">
        <v>3</v>
      </c>
      <c r="K42" s="20"/>
      <c r="L42" s="25"/>
      <c r="M42" s="25"/>
    </row>
    <row r="43" spans="1:13" ht="12.75">
      <c r="A43" t="s">
        <v>129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56995.26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(6129.33)*1.202</f>
        <v>7367.454659999999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(3300*1.202)</f>
        <v>3966.6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>
        <v>0.91</v>
      </c>
      <c r="F51" s="11">
        <f>E51*E33</f>
        <v>3189.8230000000003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14523.87766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270.38</v>
      </c>
    </row>
    <row r="56" spans="1:6" ht="12.75">
      <c r="A56" s="4" t="s">
        <v>17</v>
      </c>
      <c r="B56" s="4"/>
      <c r="C56" s="10"/>
      <c r="F56" s="31">
        <f>SUM(F54:F55)</f>
        <v>7353.427000000001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184976</v>
      </c>
      <c r="D58">
        <v>229360</v>
      </c>
      <c r="E58">
        <v>3505.3</v>
      </c>
      <c r="F58" s="34">
        <f>C58/D58*E58</f>
        <v>2826.981046389955</v>
      </c>
    </row>
    <row r="59" spans="1:6" ht="12.75">
      <c r="A59" t="s">
        <v>20</v>
      </c>
      <c r="F59" s="34">
        <f>M20</f>
        <v>1569.2017445999998</v>
      </c>
    </row>
    <row r="60" spans="1:6" ht="12.75">
      <c r="A60" t="s">
        <v>21</v>
      </c>
      <c r="F60" s="11">
        <f>M36</f>
        <v>299.7114333089999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270.38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0.64</v>
      </c>
      <c r="E65" t="s">
        <v>14</v>
      </c>
      <c r="F65" s="11">
        <f>B65*D65</f>
        <v>2243.3920000000003</v>
      </c>
    </row>
    <row r="66" spans="1:6" ht="12.75">
      <c r="A66" s="49" t="s">
        <v>83</v>
      </c>
      <c r="B66" s="49" t="s">
        <v>84</v>
      </c>
      <c r="C66" s="49"/>
      <c r="D66" s="50"/>
      <c r="E66" s="49"/>
      <c r="F66" s="50">
        <v>0</v>
      </c>
    </row>
    <row r="67" spans="1:6" ht="12.75">
      <c r="A67" s="49" t="s">
        <v>86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7209.666224298955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1.25</v>
      </c>
      <c r="F73" s="11">
        <f>B73*D73</f>
        <v>4381.625</v>
      </c>
    </row>
    <row r="74" spans="1:6" ht="12.75">
      <c r="A74" s="4" t="s">
        <v>28</v>
      </c>
      <c r="F74" s="31">
        <f>F70+F73</f>
        <v>5257.95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2.41</v>
      </c>
      <c r="F77" s="11">
        <f>B77*D77</f>
        <v>8447.773000000001</v>
      </c>
    </row>
    <row r="78" spans="1:6" ht="12.75">
      <c r="A78" s="4" t="s">
        <v>30</v>
      </c>
      <c r="F78" s="31">
        <f>SUM(F77)</f>
        <v>8447.773000000001</v>
      </c>
    </row>
    <row r="79" spans="1:6" ht="12.75">
      <c r="A79" s="45" t="s">
        <v>78</v>
      </c>
      <c r="B79" s="46"/>
      <c r="C79" s="46"/>
      <c r="D79" s="47">
        <v>2.83</v>
      </c>
      <c r="E79" s="46"/>
      <c r="F79" s="48">
        <f>D79*E33</f>
        <v>9919.999000000002</v>
      </c>
    </row>
    <row r="80" spans="1:6" ht="12.75">
      <c r="A80" s="1" t="s">
        <v>31</v>
      </c>
      <c r="B80" s="1"/>
      <c r="F80" s="31">
        <f>F52+F56+F68+F74+F78+F79</f>
        <v>52712.69288429896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1">
        <f>F80*5.8%</f>
        <v>3057.3361872893393</v>
      </c>
      <c r="I81" s="7"/>
    </row>
    <row r="82" spans="1:9" ht="12.75">
      <c r="A82" s="1"/>
      <c r="B82" s="36" t="s">
        <v>131</v>
      </c>
      <c r="C82" s="36"/>
      <c r="D82" s="1"/>
      <c r="E82" s="58"/>
      <c r="F82" s="59">
        <v>2018.39</v>
      </c>
      <c r="I82" s="7"/>
    </row>
    <row r="83" spans="1:9" ht="12.75">
      <c r="A83" s="1"/>
      <c r="B83" s="36" t="s">
        <v>132</v>
      </c>
      <c r="C83" s="36"/>
      <c r="D83" s="1"/>
      <c r="E83" s="58"/>
      <c r="F83" s="59">
        <v>389.93</v>
      </c>
      <c r="I83" s="7"/>
    </row>
    <row r="84" spans="1:9" ht="12.75">
      <c r="A84" s="1"/>
      <c r="B84" s="36" t="s">
        <v>133</v>
      </c>
      <c r="C84" s="36"/>
      <c r="D84" s="1"/>
      <c r="E84" s="58"/>
      <c r="F84" s="59">
        <v>2018.39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60196.739071588294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137</v>
      </c>
    </row>
    <row r="87" spans="1:6" ht="12.75">
      <c r="A87" s="13"/>
      <c r="B87" s="39">
        <v>43800</v>
      </c>
      <c r="C87" s="40">
        <v>225261</v>
      </c>
      <c r="D87" s="42">
        <f>F44</f>
        <v>56995.26</v>
      </c>
      <c r="E87" s="42">
        <f>F85</f>
        <v>60196.739071588294</v>
      </c>
      <c r="F87" s="43">
        <f>C87+D87-E87</f>
        <v>222059.52092841172</v>
      </c>
    </row>
    <row r="89" spans="1:6" ht="13.5" thickBot="1">
      <c r="A89" t="s">
        <v>114</v>
      </c>
      <c r="C89" s="52">
        <v>43435</v>
      </c>
      <c r="D89" s="8" t="s">
        <v>115</v>
      </c>
      <c r="E89" s="52">
        <v>43465</v>
      </c>
      <c r="F89" t="s">
        <v>116</v>
      </c>
    </row>
    <row r="90" spans="1:7" ht="13.5" thickBot="1">
      <c r="A90" t="s">
        <v>117</v>
      </c>
      <c r="F90" s="53">
        <f>E87</f>
        <v>60196.739071588294</v>
      </c>
      <c r="G90" t="s">
        <v>14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7" ht="12.75">
      <c r="A97" t="s">
        <v>124</v>
      </c>
    </row>
    <row r="99" ht="12.75">
      <c r="B99" t="s">
        <v>125</v>
      </c>
    </row>
    <row r="101" ht="12.75">
      <c r="A101" t="s">
        <v>126</v>
      </c>
    </row>
    <row r="104" ht="12.75">
      <c r="A104" t="s">
        <v>127</v>
      </c>
    </row>
    <row r="106" ht="12.75">
      <c r="A106" t="s">
        <v>128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2019-03-13T09:38:26Z</dcterms:modified>
  <cp:category/>
  <cp:version/>
  <cp:contentType/>
  <cp:contentStatus/>
</cp:coreProperties>
</file>