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<sst xmlns="http://schemas.openxmlformats.org/spreadsheetml/2006/main" count="188" uniqueCount="158">
  <si>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</si>
  <si>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</si>
  <si>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</si>
  <si>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</si>
  <si>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</si>
  <si>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</si>
  <si>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</si>
  <si>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</si>
  <si>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</si>
  <si>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</si>
  <si>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</si>
  <si>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</si>
  <si>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</si>
  <si>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</si>
  <si>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</si>
  <si>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</si>
  <si>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</si>
  <si>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</si>
  <si>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</si>
  <si>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</si>
  <si>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</si>
  <si>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</si>
  <si>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</si>
  <si>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</si>
  <si>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</si>
  <si>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</si>
  <si>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</si>
  <si>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</si>
  <si>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</si>
  <si>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</si>
  <si>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</si>
  <si>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</si>
  <si>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</si>
  <si>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</si>
  <si>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</si>
  <si>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</si>
  <si>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</si>
  <si>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</si>
  <si>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</si>
  <si>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</si>
  <si>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</si>
  <si>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</si>
  <si>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</si>
  <si>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</si>
  <si>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</si>
  <si>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</si>
  <si>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</si>
  <si>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</si>
  <si>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</si>
  <si>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</si>
  <si>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</si>
  <si>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</si>
  <si>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</si>
  <si>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</si>
  <si>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</si>
  <si>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</si>
  <si>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</si>
  <si>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</si>
  <si>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</si>
  <si>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</si>
  <si>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</si>
  <si>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</si>
  <si>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</si>
  <si>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</si>
  <si>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</si>
  <si>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</si>
  <si>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</si>
  <si>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</si>
  <si>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</si>
  <si>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</si>
  <si>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</si>
  <si>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</si>
  <si>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</si>
  <si>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</si>
  <si>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</si>
  <si>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</si>
  <si>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</si>
  <si>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</si>
  <si>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</si>
  <si>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</si>
  <si>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</si>
  <si>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</si>
  <si>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</si>
  <si>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</si>
  <si>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</si>
  <si>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</si>
  <si>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</si>
  <si>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</si>
  <si>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</si>
  <si>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</si>
  <si>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</si>
  <si>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</si>
  <si>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</si>
  <si>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</si>
  <si>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</si>
  <si>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</si>
  <si>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</si>
  <si>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</si>
  <si>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</si>
  <si>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</si>
  <si>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</si>
  <si>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</si>
  <si>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</si>
  <si>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</si>
  <si>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</si>
  <si>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</si>
  <si>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</si>
  <si>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</si>
  <si>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</si>
  <si>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</si>
  <si>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</si>
  <si>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</si>
  <si>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</si>
  <si>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</si>
  <si>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</si>
  <si>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</si>
  <si>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</si>
  <si>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</si>
  <si>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</si>
  <si>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</si>
  <si>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</si>
  <si>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</si>
  <si>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</si>
  <si>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</si>
  <si>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</si>
  <si>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</si>
  <si>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</si>
  <si>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1.2 Аренда (Спарк,комстар)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</si>
  <si>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</si>
  <si>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</si>
  <si>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</si>
  <si>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</si>
  <si>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</si>
  <si>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</si>
  <si>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</si>
  <si>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</si>
  <si>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установка хомута (2шт)</t>
  </si>
  <si>
    <t>хомут д 25</t>
  </si>
  <si>
    <t>2шт</t>
  </si>
  <si>
    <t>установка грязевика со сваркой эл.уз.</t>
  </si>
  <si>
    <t>установка фланца д 80 (2шт) эл.уз.</t>
  </si>
  <si>
    <t>смена вентиля д 15 (2шт) эл.уз.</t>
  </si>
  <si>
    <t>смена вентиля д 20 (1шт) эл.уз.</t>
  </si>
  <si>
    <t>смена сгона д 15 (1шт)</t>
  </si>
  <si>
    <t>смена сгона д 20 (1шт)</t>
  </si>
  <si>
    <t>грязевик</t>
  </si>
  <si>
    <t>1шт</t>
  </si>
  <si>
    <t>фланец 80</t>
  </si>
  <si>
    <t>бочонок 15</t>
  </si>
  <si>
    <t>бочонок 20</t>
  </si>
  <si>
    <t>вентиль д 15</t>
  </si>
  <si>
    <t>вентиль д 20</t>
  </si>
  <si>
    <t>сгон 15</t>
  </si>
  <si>
    <t>сгон 20</t>
  </si>
  <si>
    <t>электроды</t>
  </si>
  <si>
    <t>1кг</t>
  </si>
  <si>
    <t>болт.гайка</t>
  </si>
  <si>
    <t>8+8шт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</si>
</sst>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2">
      <selection activeCell="M50" sqref="M50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4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1.9</v>
      </c>
      <c r="M6" s="34">
        <f>L6*126.87*1.202</f>
        <v>289.745706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414.7938528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414.7938528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274.495932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9.64</v>
      </c>
      <c r="M20" s="33">
        <f>SUM(M6:M19)</f>
        <v>1470.0782136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f>2*2</f>
        <v>4</v>
      </c>
      <c r="M24" s="32">
        <f>L24*126.87*1.202*1.15</f>
        <v>701.4896039999999</v>
      </c>
    </row>
    <row r="25" spans="1:13" ht="12.75">
      <c r="A25" t="s">
        <v>107</v>
      </c>
      <c r="J25" s="43">
        <v>2</v>
      </c>
      <c r="K25" s="20" t="s">
        <v>139</v>
      </c>
      <c r="L25" s="34">
        <v>3.9</v>
      </c>
      <c r="M25" s="32">
        <f aca="true" t="shared" si="1" ref="M25:M34">L25*126.87*1.202*1.15</f>
        <v>683.9523638999999</v>
      </c>
    </row>
    <row r="26" spans="1:13" ht="12.75">
      <c r="A26" t="s">
        <v>108</v>
      </c>
      <c r="J26" s="43">
        <v>3</v>
      </c>
      <c r="K26" s="20" t="s">
        <v>140</v>
      </c>
      <c r="L26" s="34">
        <f>2*1.46</f>
        <v>2.92</v>
      </c>
      <c r="M26" s="32">
        <f t="shared" si="1"/>
        <v>512.0874109199999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 t="s">
        <v>141</v>
      </c>
      <c r="L27" s="34">
        <v>1.62</v>
      </c>
      <c r="M27" s="32">
        <f t="shared" si="1"/>
        <v>284.10328962</v>
      </c>
    </row>
    <row r="28" spans="1:13" ht="12.75">
      <c r="A28" t="s">
        <v>110</v>
      </c>
      <c r="B28" s="1"/>
      <c r="C28" s="1"/>
      <c r="D28" s="1"/>
      <c r="J28" s="43">
        <v>5</v>
      </c>
      <c r="K28" s="20" t="s">
        <v>142</v>
      </c>
      <c r="L28" s="34">
        <v>0.81</v>
      </c>
      <c r="M28" s="32">
        <f t="shared" si="1"/>
        <v>142.05164481</v>
      </c>
    </row>
    <row r="29" spans="2:13" ht="12.75">
      <c r="B29" s="1"/>
      <c r="C29" s="8"/>
      <c r="D29" s="8"/>
      <c r="J29" s="43">
        <v>6</v>
      </c>
      <c r="K29" s="20" t="s">
        <v>143</v>
      </c>
      <c r="L29" s="34">
        <v>0.28</v>
      </c>
      <c r="M29" s="32">
        <f t="shared" si="1"/>
        <v>49.104272279999996</v>
      </c>
    </row>
    <row r="30" spans="10:13" ht="12.75">
      <c r="J30" s="43">
        <v>7</v>
      </c>
      <c r="K30" s="20" t="s">
        <v>144</v>
      </c>
      <c r="L30" s="34">
        <v>0.28</v>
      </c>
      <c r="M30" s="32">
        <f t="shared" si="1"/>
        <v>49.104272279999996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13.81</v>
      </c>
      <c r="M35" s="33">
        <f>SUM(M24:M34)</f>
        <v>2421.8928578099994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2*205</f>
        <v>410</v>
      </c>
    </row>
    <row r="40" spans="1:13" ht="12.75">
      <c r="A40" s="2" t="s">
        <v>6</v>
      </c>
      <c r="F40" s="11">
        <f>38225.68-1172.23</f>
        <v>37053.45</v>
      </c>
      <c r="J40" s="20">
        <v>2</v>
      </c>
      <c r="K40" s="20" t="s">
        <v>145</v>
      </c>
      <c r="L40" s="25" t="s">
        <v>146</v>
      </c>
      <c r="M40" s="25">
        <v>5231</v>
      </c>
    </row>
    <row r="41" spans="1:13" ht="12.75">
      <c r="A41" t="s">
        <v>7</v>
      </c>
      <c r="F41" s="5">
        <v>31180.17</v>
      </c>
      <c r="J41" s="20">
        <v>3</v>
      </c>
      <c r="K41" s="20" t="s">
        <v>147</v>
      </c>
      <c r="L41" s="25" t="s">
        <v>138</v>
      </c>
      <c r="M41" s="25">
        <f>2*454.82</f>
        <v>909.64</v>
      </c>
    </row>
    <row r="42" spans="2:13" ht="12.75">
      <c r="B42" t="s">
        <v>8</v>
      </c>
      <c r="F42" s="9">
        <f>F41/F40</f>
        <v>0.841491682960696</v>
      </c>
      <c r="J42" s="20">
        <v>4</v>
      </c>
      <c r="K42" s="20" t="s">
        <v>148</v>
      </c>
      <c r="L42" s="25" t="s">
        <v>146</v>
      </c>
      <c r="M42" s="25">
        <v>12</v>
      </c>
    </row>
    <row r="43" spans="1:13" ht="12.75">
      <c r="A43" t="s">
        <v>127</v>
      </c>
      <c r="F43" s="5">
        <f>250+250</f>
        <v>500</v>
      </c>
      <c r="J43" s="20">
        <v>5</v>
      </c>
      <c r="K43" s="20" t="s">
        <v>149</v>
      </c>
      <c r="L43" s="25" t="s">
        <v>146</v>
      </c>
      <c r="M43" s="25">
        <v>16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31680.17</v>
      </c>
      <c r="J44" s="20">
        <v>6</v>
      </c>
      <c r="K44" s="20" t="s">
        <v>150</v>
      </c>
      <c r="L44" s="25" t="s">
        <v>138</v>
      </c>
      <c r="M44" s="25">
        <f>2*242.09</f>
        <v>484.18</v>
      </c>
    </row>
    <row r="45" spans="10:13" ht="12.75">
      <c r="J45" s="20">
        <v>7</v>
      </c>
      <c r="K45" s="20" t="s">
        <v>151</v>
      </c>
      <c r="L45" s="25" t="s">
        <v>146</v>
      </c>
      <c r="M45" s="25">
        <v>375.39</v>
      </c>
    </row>
    <row r="46" spans="2:13" ht="12.75">
      <c r="B46" s="1" t="s">
        <v>10</v>
      </c>
      <c r="C46" s="1"/>
      <c r="J46" s="20">
        <v>8</v>
      </c>
      <c r="K46" s="20" t="s">
        <v>152</v>
      </c>
      <c r="L46" s="25" t="s">
        <v>146</v>
      </c>
      <c r="M46" s="25">
        <v>36.49</v>
      </c>
    </row>
    <row r="47" spans="10:13" ht="12.75">
      <c r="J47" s="20">
        <v>9</v>
      </c>
      <c r="K47" s="20" t="s">
        <v>153</v>
      </c>
      <c r="L47" s="25" t="s">
        <v>146</v>
      </c>
      <c r="M47" s="25">
        <v>39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154</v>
      </c>
      <c r="L48" s="25" t="s">
        <v>155</v>
      </c>
      <c r="M48" s="25">
        <v>154.62</v>
      </c>
    </row>
    <row r="49" spans="1:13" ht="12.75">
      <c r="A49" t="s">
        <v>12</v>
      </c>
      <c r="F49" s="11">
        <f>4000*1.202</f>
        <v>4808</v>
      </c>
      <c r="J49" s="20">
        <v>11</v>
      </c>
      <c r="K49" s="20" t="s">
        <v>156</v>
      </c>
      <c r="L49" s="25" t="s">
        <v>157</v>
      </c>
      <c r="M49" s="25">
        <f>16*1.2</f>
        <v>19.2</v>
      </c>
    </row>
    <row r="50" spans="1:13" ht="12.75">
      <c r="A50" s="6" t="s">
        <v>15</v>
      </c>
      <c r="D50" s="6"/>
      <c r="E50" s="49"/>
      <c r="F50" s="60">
        <v>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4808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5305.1410000000005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7687.52</v>
      </c>
    </row>
    <row r="56" spans="1:6" ht="12.75">
      <c r="A56" s="4" t="s">
        <v>17</v>
      </c>
      <c r="B56" s="10"/>
      <c r="C56" s="10"/>
      <c r="F56" s="31">
        <f>SUM(F54:F55)</f>
        <v>5305.1410000000005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179267</v>
      </c>
      <c r="D58">
        <v>228897.7</v>
      </c>
      <c r="E58">
        <v>2665.9</v>
      </c>
      <c r="F58" s="35">
        <f>C58/D58*E58</f>
        <v>2087.866742654033</v>
      </c>
    </row>
    <row r="59" spans="1:6" ht="12.75">
      <c r="A59" t="s">
        <v>20</v>
      </c>
      <c r="F59" s="35">
        <f>M20</f>
        <v>1470.0782136</v>
      </c>
    </row>
    <row r="60" spans="1:6" ht="12.75">
      <c r="A60" t="s">
        <v>21</v>
      </c>
      <c r="F60" s="11">
        <f>M35</f>
        <v>2421.8928578099994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7687.52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0.28</v>
      </c>
      <c r="E65" t="s">
        <v>14</v>
      </c>
      <c r="F65" s="11">
        <f>B65*D65</f>
        <v>746.4520000000001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14413.809814064032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0.24</v>
      </c>
      <c r="E70" t="s">
        <v>14</v>
      </c>
      <c r="F70" s="11">
        <f>B70*D70</f>
        <v>639.816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0.99</v>
      </c>
      <c r="E73" t="s">
        <v>14</v>
      </c>
      <c r="F73" s="11">
        <f>B73*D73</f>
        <v>2639.241</v>
      </c>
    </row>
    <row r="74" spans="1:6" ht="12.75">
      <c r="A74" s="4" t="s">
        <v>29</v>
      </c>
      <c r="F74" s="31">
        <f>F70+F73</f>
        <v>3279.057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2.01</v>
      </c>
      <c r="E77" t="s">
        <v>14</v>
      </c>
      <c r="F77" s="11">
        <f>B77*D77</f>
        <v>5358.459</v>
      </c>
    </row>
    <row r="78" spans="1:6" ht="12.75">
      <c r="A78" s="4" t="s">
        <v>32</v>
      </c>
      <c r="F78" s="31">
        <f>SUM(F77)</f>
        <v>5358.459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33164.466814064035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1923.5390752157139</v>
      </c>
      <c r="G81" s="7"/>
      <c r="H81" s="7"/>
      <c r="I81" s="7"/>
    </row>
    <row r="82" spans="1:9" ht="12.75">
      <c r="A82" s="1"/>
      <c r="B82" s="37" t="s">
        <v>129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130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131</v>
      </c>
      <c r="C84" s="37"/>
      <c r="D84" s="1"/>
      <c r="E84" s="61"/>
      <c r="F84" s="6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36979.61588927975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43191</v>
      </c>
      <c r="C87" s="41">
        <v>-6198</v>
      </c>
      <c r="D87" s="46">
        <f>F44</f>
        <v>31680.17</v>
      </c>
      <c r="E87" s="46">
        <f>F85</f>
        <v>36979.61588927975</v>
      </c>
      <c r="F87" s="47">
        <f>C87+D87-E87</f>
        <v>-11497.445889279748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43191</v>
      </c>
      <c r="D89" s="8" t="s">
        <v>112</v>
      </c>
      <c r="E89" s="57">
        <v>43220</v>
      </c>
      <c r="F89" t="s">
        <v>113</v>
      </c>
    </row>
    <row r="90" spans="1:7" ht="13.5" thickBot="1">
      <c r="A90" t="s">
        <v>114</v>
      </c>
      <c r="F90" s="58">
        <f>E87</f>
        <v>36979.61588927975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2017-08-21T12:52:30Z</cp:lastPrinted>
  <dcterms:created xsi:type="dcterms:W3CDTF">2008-08-18T07:30:19Z</dcterms:created>
  <dcterms:modified xsi:type="dcterms:W3CDTF">2018-06-26T09:00:01Z</dcterms:modified>
  <cp:category/>
  <cp:version/>
  <cp:contentType/>
  <cp:contentStatus/>
</cp:coreProperties>
</file>