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<sst xmlns="http://schemas.openxmlformats.org/spreadsheetml/2006/main" count="177" uniqueCount="154">
  <si>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</si>
  <si>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</si>
  <si>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</si>
  <si>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</si>
  <si>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</si>
  <si>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</si>
  <si>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</si>
  <si>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</si>
  <si>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</si>
  <si>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</si>
  <si>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</si>
  <si>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</si>
  <si>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</si>
  <si>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</si>
  <si>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</si>
  <si>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</si>
  <si>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</si>
  <si>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</si>
  <si>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</si>
  <si>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</si>
  <si>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</si>
  <si>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</si>
  <si>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</si>
  <si>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</si>
  <si>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</si>
  <si>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</si>
  <si>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</si>
  <si>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</si>
  <si>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</si>
  <si>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</si>
  <si>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</si>
  <si>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</si>
  <si>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</si>
  <si>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</si>
  <si>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</si>
  <si>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</si>
  <si>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</si>
  <si>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</si>
  <si>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</si>
  <si>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</si>
  <si>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</si>
  <si>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</si>
  <si>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</si>
  <si>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</si>
  <si>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</si>
  <si>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</si>
  <si>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</si>
  <si>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</si>
  <si>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</si>
  <si>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</si>
  <si>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</si>
  <si>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</si>
  <si>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</si>
  <si>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</si>
  <si>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</si>
  <si>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</si>
  <si>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</si>
  <si>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</si>
  <si>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</si>
  <si>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</si>
  <si>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</si>
  <si>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</si>
  <si>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</si>
  <si>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</si>
  <si>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</si>
  <si>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</si>
  <si>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</si>
  <si>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</si>
  <si>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</si>
  <si>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</si>
  <si>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</si>
  <si>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</si>
  <si>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</si>
  <si>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</si>
  <si>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</si>
  <si>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</si>
  <si>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</si>
  <si>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</si>
  <si>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</si>
  <si>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</si>
  <si>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</si>
  <si>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</si>
  <si>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</si>
  <si>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</si>
  <si>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</si>
  <si>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</si>
  <si>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</si>
  <si>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</si>
  <si>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</si>
  <si>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</si>
  <si>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</si>
  <si>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</si>
  <si>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</si>
  <si>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</si>
  <si>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</si>
  <si>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</si>
  <si>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</si>
  <si>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</si>
  <si>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</si>
  <si>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</si>
  <si>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</si>
  <si>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</si>
  <si>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</si>
  <si>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</si>
  <si>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</si>
  <si>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</si>
  <si>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</si>
  <si>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</si>
  <si>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</si>
  <si>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</si>
  <si>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</si>
  <si>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</si>
  <si>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</si>
  <si>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</si>
  <si>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</si>
  <si>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</si>
  <si>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</si>
  <si>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</si>
  <si>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</si>
  <si>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</si>
  <si>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</si>
  <si>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</si>
  <si>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</si>
  <si>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</si>
  <si>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</si>
  <si>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</si>
  <si>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(Спарк,ростелеком.комстар, 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</si>
  <si>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</si>
  <si>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</si>
  <si>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</si>
  <si>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</si>
  <si>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</si>
  <si>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февраля</t>
  </si>
  <si>
    <t>за   февраль  2018 г.</t>
  </si>
  <si>
    <t>ост.на 01.03</t>
  </si>
  <si>
    <t>ремонт штукатурки п-д1</t>
  </si>
  <si>
    <t>песко бетонная смесь</t>
  </si>
  <si>
    <t>15кг</t>
  </si>
  <si>
    <t>очистка краш от снега и сосулек</t>
  </si>
  <si>
    <t>смена ламп (23шт)</t>
  </si>
  <si>
    <t>лампа</t>
  </si>
  <si>
    <t>23шт</t>
  </si>
  <si>
    <t>изготовление и устройство люка пола п-д2</t>
  </si>
  <si>
    <t>доска</t>
  </si>
  <si>
    <t>тес</t>
  </si>
  <si>
    <t>гвозди</t>
  </si>
  <si>
    <t>саморезы</t>
  </si>
  <si>
    <t>ремонт пола п-д1</t>
  </si>
  <si>
    <t>17шт</t>
  </si>
  <si>
    <t>8шт</t>
  </si>
  <si>
    <t>3кг</t>
  </si>
  <si>
    <t>80шт</t>
  </si>
  <si>
    <t>фанера</t>
  </si>
  <si>
    <t>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</si>
</sst>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M49" sqref="M49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2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28</v>
      </c>
      <c r="F4" s="8" t="s">
        <v>132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L7*126.87*1.202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205.871949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127</v>
      </c>
      <c r="J20" s="20"/>
      <c r="K20" s="27" t="s">
        <v>57</v>
      </c>
      <c r="L20" s="28">
        <f>SUM(L6:L19)</f>
        <v>1.85</v>
      </c>
      <c r="M20" s="33">
        <f>SUM(M6:M19)</f>
        <v>282.120819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>
        <v>0.81</v>
      </c>
      <c r="M24" s="32">
        <f>L24*126.87*1.202*1.15</f>
        <v>142.05164481</v>
      </c>
    </row>
    <row r="25" spans="1:13" ht="12.75">
      <c r="A25" t="s">
        <v>106</v>
      </c>
      <c r="J25" s="20">
        <v>2</v>
      </c>
      <c r="K25" s="20" t="s">
        <v>138</v>
      </c>
      <c r="L25" s="46">
        <v>8.1</v>
      </c>
      <c r="M25" s="32">
        <f aca="true" t="shared" si="1" ref="M25:M37">L25*126.87*1.202*1.15</f>
        <v>1420.5164480999997</v>
      </c>
    </row>
    <row r="26" spans="1:13" ht="13.5" customHeight="1">
      <c r="A26" t="s">
        <v>107</v>
      </c>
      <c r="J26" s="20">
        <v>3</v>
      </c>
      <c r="K26" s="20" t="s">
        <v>139</v>
      </c>
      <c r="L26" s="46">
        <f>0.23*7.1</f>
        <v>1.633</v>
      </c>
      <c r="M26" s="32">
        <f t="shared" si="1"/>
        <v>286.38313083299994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142</v>
      </c>
      <c r="L27" s="46">
        <v>8.91</v>
      </c>
      <c r="M27" s="32">
        <f t="shared" si="1"/>
        <v>1562.56809291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147</v>
      </c>
      <c r="L28" s="46">
        <v>6.15</v>
      </c>
      <c r="M28" s="32">
        <f t="shared" si="1"/>
        <v>1078.54026615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25.603</v>
      </c>
      <c r="M38" s="33">
        <f>SUM(M24:M37)</f>
        <v>4490.059582803</v>
      </c>
    </row>
    <row r="39" spans="1:11" ht="12.75">
      <c r="A39" s="2" t="s">
        <v>6</v>
      </c>
      <c r="F39" s="11">
        <f>45176.69-3.14</f>
        <v>45173.55</v>
      </c>
      <c r="K39" s="1" t="s">
        <v>61</v>
      </c>
    </row>
    <row r="40" spans="1:13" ht="12.75">
      <c r="A40" t="s">
        <v>7</v>
      </c>
      <c r="F40" s="5">
        <f>36316.36</f>
        <v>36316.36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0.8039297332177789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126</v>
      </c>
      <c r="F42" s="5">
        <f>250+250+400+400</f>
        <v>1300</v>
      </c>
      <c r="J42" s="20">
        <v>1</v>
      </c>
      <c r="K42" s="20" t="s">
        <v>136</v>
      </c>
      <c r="L42" s="25" t="s">
        <v>137</v>
      </c>
      <c r="M42" s="25">
        <f>15*3.18</f>
        <v>47.7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37616.36</v>
      </c>
      <c r="J43" s="20">
        <v>2</v>
      </c>
      <c r="K43" s="56" t="s">
        <v>140</v>
      </c>
      <c r="L43" s="25" t="s">
        <v>141</v>
      </c>
      <c r="M43" s="25">
        <f>23*14.01</f>
        <v>322.23</v>
      </c>
    </row>
    <row r="44" spans="10:13" ht="12.75">
      <c r="J44" s="20">
        <v>3</v>
      </c>
      <c r="K44" s="20" t="s">
        <v>143</v>
      </c>
      <c r="L44" s="25" t="s">
        <v>148</v>
      </c>
      <c r="M44" s="25">
        <f>17*214.82</f>
        <v>3651.94</v>
      </c>
    </row>
    <row r="45" spans="2:13" ht="12.75">
      <c r="B45" s="1" t="s">
        <v>10</v>
      </c>
      <c r="C45" s="1"/>
      <c r="J45" s="20">
        <v>4</v>
      </c>
      <c r="K45" s="20" t="s">
        <v>144</v>
      </c>
      <c r="L45" s="25" t="s">
        <v>149</v>
      </c>
      <c r="M45" s="25">
        <f>8*210.83</f>
        <v>1686.64</v>
      </c>
    </row>
    <row r="46" spans="10:13" ht="12.75">
      <c r="J46" s="20">
        <v>5</v>
      </c>
      <c r="K46" s="20" t="s">
        <v>145</v>
      </c>
      <c r="L46" s="25" t="s">
        <v>150</v>
      </c>
      <c r="M46" s="25">
        <f>3*125.02</f>
        <v>375.06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146</v>
      </c>
      <c r="L47" s="25" t="s">
        <v>151</v>
      </c>
      <c r="M47" s="25">
        <f>80*0.54</f>
        <v>43.2</v>
      </c>
    </row>
    <row r="48" spans="1:13" ht="12.75">
      <c r="A48" t="s">
        <v>12</v>
      </c>
      <c r="F48" s="11">
        <f>5850*1.202</f>
        <v>7031.7</v>
      </c>
      <c r="J48" s="20">
        <v>7</v>
      </c>
      <c r="K48" s="20" t="s">
        <v>152</v>
      </c>
      <c r="L48" s="25" t="s">
        <v>153</v>
      </c>
      <c r="M48" s="25">
        <f>2*478.92</f>
        <v>957.84</v>
      </c>
    </row>
    <row r="49" spans="1:13" ht="12.75">
      <c r="A49" s="6" t="s">
        <v>15</v>
      </c>
      <c r="F49" s="11">
        <f>2200*1.202</f>
        <v>2644.4</v>
      </c>
      <c r="J49" s="20">
        <v>8</v>
      </c>
      <c r="K49" s="20"/>
      <c r="L49" s="25"/>
      <c r="M49" s="25"/>
    </row>
    <row r="50" spans="1:13" ht="12.75">
      <c r="A50" s="6" t="s">
        <v>82</v>
      </c>
      <c r="E50" s="5">
        <v>0</v>
      </c>
      <c r="F50" s="11">
        <f>E50*E32</f>
        <v>0</v>
      </c>
      <c r="J50" s="20">
        <v>9</v>
      </c>
      <c r="K50" s="56"/>
      <c r="L50" s="25"/>
      <c r="M50" s="25"/>
    </row>
    <row r="51" spans="1:13" ht="12.75">
      <c r="A51" s="4" t="s">
        <v>33</v>
      </c>
      <c r="F51" s="31">
        <f>F48+F49+F50</f>
        <v>9676.1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1.99</v>
      </c>
      <c r="E53" s="13" t="s">
        <v>14</v>
      </c>
      <c r="F53" s="11">
        <f>D53*E32</f>
        <v>5661.351000000001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5661.351000000001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167088</v>
      </c>
      <c r="D57">
        <v>228897.7</v>
      </c>
      <c r="E57">
        <v>2844.9</v>
      </c>
      <c r="F57" s="34">
        <f>C57/D57*E57</f>
        <v>2076.686009514294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282.120819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f>1*600*1.202</f>
        <v>721.1999999999999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7084.610000000001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0.39</v>
      </c>
      <c r="E64" t="s">
        <v>14</v>
      </c>
      <c r="F64" s="11">
        <f>B64*D64</f>
        <v>1109.511</v>
      </c>
      <c r="J64" s="20">
        <v>23</v>
      </c>
      <c r="K64" s="20"/>
      <c r="L64" s="25"/>
      <c r="M64" s="25"/>
    </row>
    <row r="65" spans="1:13" ht="12.75">
      <c r="A65" t="s">
        <v>83</v>
      </c>
      <c r="D65" s="11">
        <v>0</v>
      </c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F66" s="31">
        <f>SUM(F57:F65)</f>
        <v>11274.127828514294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0.25</v>
      </c>
      <c r="E68" t="s">
        <v>14</v>
      </c>
      <c r="F68" s="11">
        <f>B68*D68</f>
        <v>711.225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7084.610000000001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0.96</v>
      </c>
      <c r="E71" t="s">
        <v>14</v>
      </c>
      <c r="F71" s="11">
        <f>B71*D71</f>
        <v>2731.104</v>
      </c>
    </row>
    <row r="72" spans="1:6" ht="12.75">
      <c r="A72" s="4" t="s">
        <v>29</v>
      </c>
      <c r="F72" s="31">
        <f>F68+F71</f>
        <v>3442.3289999999997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2.16</v>
      </c>
      <c r="E75" t="s">
        <v>14</v>
      </c>
      <c r="F75" s="11">
        <f>B75*D75</f>
        <v>6144.984</v>
      </c>
    </row>
    <row r="76" spans="1:6" ht="12.75">
      <c r="A76" s="4" t="s">
        <v>31</v>
      </c>
      <c r="F76" s="31">
        <f>SUM(F75)</f>
        <v>6144.984</v>
      </c>
    </row>
    <row r="77" spans="1:6" ht="12.75">
      <c r="A77" s="47" t="s">
        <v>77</v>
      </c>
      <c r="B77" s="48"/>
      <c r="C77" s="48"/>
      <c r="D77" s="49">
        <v>0</v>
      </c>
      <c r="E77" s="48"/>
      <c r="F77" s="50">
        <f>D77*E32</f>
        <v>0</v>
      </c>
    </row>
    <row r="78" spans="1:6" ht="12.75">
      <c r="A78" s="1" t="s">
        <v>32</v>
      </c>
      <c r="B78" s="1"/>
      <c r="F78" s="31">
        <f>F51+F55+F66+F72+F76+F77</f>
        <v>36198.8918285143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1085.966754855429</v>
      </c>
    </row>
    <row r="80" spans="1:6" ht="12.75">
      <c r="A80" s="1"/>
      <c r="B80" s="35" t="s">
        <v>128</v>
      </c>
      <c r="C80" s="35"/>
      <c r="D80" s="1"/>
      <c r="E80" s="57"/>
      <c r="F80" s="58">
        <v>1673.03</v>
      </c>
    </row>
    <row r="81" spans="1:6" ht="12.75">
      <c r="A81" s="1"/>
      <c r="B81" s="35" t="s">
        <v>129</v>
      </c>
      <c r="C81" s="35"/>
      <c r="D81" s="1"/>
      <c r="E81" s="57"/>
      <c r="F81" s="58">
        <v>429.86</v>
      </c>
    </row>
    <row r="82" spans="1:6" ht="12.75">
      <c r="A82" s="1"/>
      <c r="B82" s="35" t="s">
        <v>130</v>
      </c>
      <c r="C82" s="35"/>
      <c r="D82" s="1"/>
      <c r="E82" s="57"/>
      <c r="F82" s="58">
        <v>2806.25</v>
      </c>
    </row>
    <row r="83" spans="1:6" ht="15">
      <c r="A83" s="12" t="s">
        <v>34</v>
      </c>
      <c r="B83" s="12"/>
      <c r="C83" s="44"/>
      <c r="D83" s="44"/>
      <c r="E83" s="44"/>
      <c r="F83" s="41">
        <f>F78+F79+F80+F81+F82</f>
        <v>42193.99858336973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43132</v>
      </c>
      <c r="C85" s="39">
        <v>-701518</v>
      </c>
      <c r="D85" s="42">
        <f>F43</f>
        <v>37616.36</v>
      </c>
      <c r="E85" s="42">
        <f>F83</f>
        <v>42193.99858336973</v>
      </c>
      <c r="F85" s="43">
        <f>C85+D85-E85</f>
        <v>-706095.6385833698</v>
      </c>
    </row>
    <row r="87" spans="1:6" ht="13.5" thickBot="1">
      <c r="A87" t="s">
        <v>111</v>
      </c>
      <c r="C87" s="53">
        <v>43132</v>
      </c>
      <c r="D87" s="8" t="s">
        <v>112</v>
      </c>
      <c r="E87" s="53">
        <v>43159</v>
      </c>
      <c r="F87" t="s">
        <v>113</v>
      </c>
    </row>
    <row r="88" spans="1:7" ht="13.5" thickBot="1">
      <c r="A88" t="s">
        <v>114</v>
      </c>
      <c r="F88" s="54">
        <f>E85</f>
        <v>42193.99858336973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2017-08-21T12:53:26Z</cp:lastPrinted>
  <dcterms:created xsi:type="dcterms:W3CDTF">2008-08-18T07:30:19Z</dcterms:created>
  <dcterms:modified xsi:type="dcterms:W3CDTF">2018-04-26T14:21:14Z</dcterms:modified>
  <cp:category/>
  <cp:version/>
  <cp:contentType/>
  <cp:contentStatus/>
</cp:coreProperties>
</file>