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УК Лайт-Сити</author>
  </authors>
  <commentList>
    <comment ref="F82" authorId="0">
      <text>
        <r>
          <rPr>
            <b/>
            <sz val="9"/>
            <rFont val="Tahoma"/>
            <family val="0"/>
          </rPr>
          <t>УК Лайт-Сити:</t>
        </r>
        <r>
          <rPr>
            <sz val="9"/>
            <rFont val="Tahoma"/>
            <family val="0"/>
          </rPr>
          <t xml:space="preserve">
был перерасчет</t>
        </r>
      </text>
    </comment>
  </commentList>
</comments>
</file>

<file path=xl/sharedStrings.xml><?xml version="1.0" encoding="utf-8"?>
<sst xmlns="http://schemas.openxmlformats.org/spreadsheetml/2006/main" count="175" uniqueCount="147">
  <si>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</si>
  <si>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</si>
  <si>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</si>
  <si>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</si>
  <si>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</si>
  <si>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</si>
  <si>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</si>
  <si>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</si>
  <si>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</si>
  <si>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</si>
  <si>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</si>
  <si>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</si>
  <si>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</si>
  <si>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</si>
  <si>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</si>
  <si>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</si>
  <si>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</si>
  <si>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</si>
  <si>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</si>
  <si>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</si>
  <si>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</si>
  <si>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</si>
  <si>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</si>
  <si>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</si>
  <si>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</si>
  <si>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</si>
  <si>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</si>
  <si>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</si>
  <si>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</si>
  <si>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</si>
  <si>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</si>
  <si>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</si>
  <si>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</si>
  <si>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</si>
  <si>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</si>
  <si>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</si>
  <si>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</si>
  <si>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</si>
  <si>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</si>
  <si>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</si>
  <si>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</si>
  <si>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</si>
  <si>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</si>
  <si>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</si>
  <si>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</si>
  <si>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</si>
  <si>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</si>
  <si>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</si>
  <si>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</si>
  <si>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</si>
  <si>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</si>
  <si>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</si>
  <si>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</si>
  <si>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</si>
  <si>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</si>
  <si>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</si>
  <si>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</si>
  <si>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</si>
  <si>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</si>
  <si>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</si>
  <si>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</si>
  <si>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</si>
  <si>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</si>
  <si>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</si>
  <si>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</si>
  <si>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</si>
  <si>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</si>
  <si>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</si>
  <si>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</si>
  <si>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</si>
  <si>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</si>
  <si>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</si>
  <si>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</si>
  <si>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</si>
  <si>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</si>
  <si>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</si>
  <si>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</si>
  <si>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</si>
  <si>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</si>
  <si>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</si>
  <si>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</si>
  <si>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</si>
  <si>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</si>
  <si>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</si>
  <si>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</si>
  <si>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</si>
  <si>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</si>
  <si>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</si>
  <si>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</si>
  <si>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</si>
  <si>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</si>
  <si>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</si>
  <si>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</si>
  <si>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</si>
  <si>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</si>
  <si>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</si>
  <si>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</si>
  <si>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</si>
  <si>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</si>
  <si>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</si>
  <si>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</si>
  <si>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</si>
  <si>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</si>
  <si>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</si>
  <si>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</si>
  <si>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</si>
  <si>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</si>
  <si>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</si>
  <si>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</si>
  <si>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</si>
  <si>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</si>
  <si>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</si>
  <si>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</si>
  <si>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</si>
  <si>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</si>
  <si>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</si>
  <si>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</si>
  <si>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</si>
  <si>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</si>
  <si>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</si>
  <si>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</si>
  <si>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</si>
  <si>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</si>
  <si>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</si>
  <si>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</si>
  <si>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</si>
  <si>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</si>
  <si>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</si>
  <si>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</si>
  <si>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</si>
  <si>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</si>
  <si>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</si>
  <si>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июля</t>
  </si>
  <si>
    <t>за   июль  2018 г.</t>
  </si>
  <si>
    <t>ост.на 01.08</t>
  </si>
  <si>
    <t>смена труб д 25 на п.пр. (2мп) кв.31</t>
  </si>
  <si>
    <t>труба д 25 п.пр.</t>
  </si>
  <si>
    <t>2мп</t>
  </si>
  <si>
    <t>муфта раз. 25</t>
  </si>
  <si>
    <t>2шт</t>
  </si>
  <si>
    <t>4шт</t>
  </si>
  <si>
    <t>уголок 25</t>
  </si>
  <si>
    <t>смена труб д 25 на п.пр. (2мп) кв.17 чердак</t>
  </si>
  <si>
    <t>смена вентиля д 20 (1шт) чердак</t>
  </si>
  <si>
    <t>муфта 25</t>
  </si>
  <si>
    <t>1шт</t>
  </si>
  <si>
    <t>вентиль д 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</si>
</sst>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12" xfId="0" applyNumberFormat="1" applyBorder="1" applyAlignment="1">
      <alignment horizontal="center"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K48" sqref="K48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2.86</v>
      </c>
      <c r="M6" s="51">
        <f>L6*126.87*1.202</f>
        <v>436.1435364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51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5.74</v>
      </c>
      <c r="M11" s="51">
        <f t="shared" si="0"/>
        <v>875.3370276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51">
        <f t="shared" si="0"/>
        <v>347.69484719999997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51">
        <f t="shared" si="0"/>
        <v>164.69755920000003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51">
        <f t="shared" si="0"/>
        <v>76.24887</v>
      </c>
    </row>
    <row r="20" spans="1:13" ht="12.75">
      <c r="A20" t="s">
        <v>102</v>
      </c>
      <c r="J20" s="20"/>
      <c r="K20" s="27" t="s">
        <v>57</v>
      </c>
      <c r="L20" s="28">
        <f>SUM(L6:L19)</f>
        <v>12.459999999999999</v>
      </c>
      <c r="M20" s="34">
        <f>SUM(M6:M19)</f>
        <v>1900.1218403999999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135</v>
      </c>
      <c r="L24" s="60">
        <f>0.02*184.3</f>
        <v>3.6860000000000004</v>
      </c>
      <c r="M24" s="33">
        <f>L24*126.87*1.202*1.15</f>
        <v>646.422670086</v>
      </c>
    </row>
    <row r="25" spans="1:13" ht="12.75">
      <c r="A25" t="s">
        <v>106</v>
      </c>
      <c r="J25" s="36">
        <v>2</v>
      </c>
      <c r="K25" s="35" t="s">
        <v>142</v>
      </c>
      <c r="L25" s="60">
        <f>0.02*184.3</f>
        <v>3.6860000000000004</v>
      </c>
      <c r="M25" s="33">
        <f aca="true" t="shared" si="1" ref="M25:M36">L25*126.87*1.202*1.15</f>
        <v>646.422670086</v>
      </c>
    </row>
    <row r="26" spans="1:13" ht="12.75">
      <c r="A26" t="s">
        <v>107</v>
      </c>
      <c r="J26" s="36">
        <v>3</v>
      </c>
      <c r="K26" s="35" t="s">
        <v>143</v>
      </c>
      <c r="L26" s="60">
        <v>0.81</v>
      </c>
      <c r="M26" s="33">
        <f t="shared" si="1"/>
        <v>142.05164481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36">
        <v>4</v>
      </c>
      <c r="K27" s="35"/>
      <c r="L27" s="63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20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36">
        <v>10</v>
      </c>
      <c r="K33" s="16"/>
      <c r="L33" s="23"/>
      <c r="M33" s="33">
        <f t="shared" si="1"/>
        <v>0</v>
      </c>
    </row>
    <row r="34" spans="1:13" ht="12.75">
      <c r="A34" t="s">
        <v>2</v>
      </c>
      <c r="E34">
        <v>203.5</v>
      </c>
      <c r="F34" t="s">
        <v>65</v>
      </c>
      <c r="J34" s="36">
        <v>11</v>
      </c>
      <c r="K34" s="16"/>
      <c r="L34" s="23"/>
      <c r="M34" s="33">
        <f t="shared" si="1"/>
        <v>0</v>
      </c>
    </row>
    <row r="35" spans="1:13" ht="12.75">
      <c r="A35" t="s">
        <v>3</v>
      </c>
      <c r="J35" s="36">
        <v>12</v>
      </c>
      <c r="K35" s="35"/>
      <c r="L35" s="23"/>
      <c r="M35" s="33">
        <f t="shared" si="1"/>
        <v>0</v>
      </c>
    </row>
    <row r="36" spans="1:13" ht="12.75">
      <c r="A36" t="s">
        <v>4</v>
      </c>
      <c r="E36">
        <v>235.6</v>
      </c>
      <c r="F36" t="s">
        <v>65</v>
      </c>
      <c r="J36" s="36">
        <v>13</v>
      </c>
      <c r="K36" s="35"/>
      <c r="L36" s="23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8.182</v>
      </c>
      <c r="M37" s="34">
        <f>SUM(M24:M36)</f>
        <v>1434.896984982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f>30490.07+20743.59</f>
        <v>51233.66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31364.49</v>
      </c>
      <c r="J41" s="20">
        <v>1</v>
      </c>
      <c r="K41" s="20" t="s">
        <v>136</v>
      </c>
      <c r="L41" s="25" t="s">
        <v>137</v>
      </c>
      <c r="M41" s="25">
        <f>2*117.18</f>
        <v>234.36</v>
      </c>
    </row>
    <row r="42" spans="2:13" ht="12.75">
      <c r="B42" t="s">
        <v>8</v>
      </c>
      <c r="F42" s="9">
        <f>F41/F40</f>
        <v>0.6121852313498587</v>
      </c>
      <c r="J42" s="20">
        <v>2</v>
      </c>
      <c r="K42" s="20" t="s">
        <v>138</v>
      </c>
      <c r="L42" s="25" t="s">
        <v>139</v>
      </c>
      <c r="M42" s="25">
        <f>2*174.5</f>
        <v>349</v>
      </c>
    </row>
    <row r="43" spans="1:13" ht="12.75">
      <c r="A43" s="7" t="s">
        <v>126</v>
      </c>
      <c r="B43" s="7"/>
      <c r="C43" s="7"/>
      <c r="D43" s="7"/>
      <c r="E43" s="7"/>
      <c r="F43" s="5">
        <f>(439*13.87)+250+400</f>
        <v>6738.929999999999</v>
      </c>
      <c r="J43" s="20">
        <v>3</v>
      </c>
      <c r="K43" s="20" t="s">
        <v>141</v>
      </c>
      <c r="L43" s="25" t="s">
        <v>140</v>
      </c>
      <c r="M43" s="25">
        <f>4*24.31</f>
        <v>97.24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38103.42</v>
      </c>
      <c r="J44" s="20">
        <v>4</v>
      </c>
      <c r="K44" s="20" t="s">
        <v>136</v>
      </c>
      <c r="L44" s="25" t="s">
        <v>137</v>
      </c>
      <c r="M44" s="25">
        <f>2*117.18</f>
        <v>234.36</v>
      </c>
    </row>
    <row r="45" spans="10:13" ht="12.75">
      <c r="J45" s="20">
        <v>5</v>
      </c>
      <c r="K45" s="20" t="s">
        <v>144</v>
      </c>
      <c r="L45" s="25" t="s">
        <v>145</v>
      </c>
      <c r="M45" s="25">
        <v>80</v>
      </c>
    </row>
    <row r="46" spans="2:13" ht="12.75">
      <c r="B46" s="1" t="s">
        <v>10</v>
      </c>
      <c r="C46" s="1"/>
      <c r="J46" s="20">
        <v>6</v>
      </c>
      <c r="K46" s="20" t="s">
        <v>146</v>
      </c>
      <c r="L46" s="25" t="s">
        <v>145</v>
      </c>
      <c r="M46" s="25">
        <v>375.39</v>
      </c>
    </row>
    <row r="47" spans="10:13" ht="12.75">
      <c r="J47" s="20">
        <v>7</v>
      </c>
      <c r="K47" s="20" t="s">
        <v>141</v>
      </c>
      <c r="L47" s="25" t="s">
        <v>145</v>
      </c>
      <c r="M47" s="25">
        <v>24.31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(3920+480)*1.202</f>
        <v>5288.8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(1600+200)*1.202</f>
        <v>2163.6</v>
      </c>
      <c r="J50" s="20">
        <v>10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7452.4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4182.98</v>
      </c>
      <c r="J54" s="20">
        <v>14</v>
      </c>
      <c r="K54" s="20"/>
      <c r="L54" s="25"/>
      <c r="M54" s="25"/>
    </row>
    <row r="55" spans="1:13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15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4182.98</v>
      </c>
      <c r="J56" s="20"/>
      <c r="K56" s="20"/>
      <c r="L56" s="31" t="s">
        <v>64</v>
      </c>
      <c r="M56" s="28">
        <f>SUM(M41:M55)</f>
        <v>1394.6599999999999</v>
      </c>
    </row>
    <row r="57" spans="1:2" ht="12.75">
      <c r="A57" s="4" t="s">
        <v>18</v>
      </c>
      <c r="B57" s="4"/>
    </row>
    <row r="58" spans="1:6" ht="12.75">
      <c r="A58" t="s">
        <v>19</v>
      </c>
      <c r="C58" s="54">
        <v>185357</v>
      </c>
      <c r="D58">
        <v>228897.7</v>
      </c>
      <c r="E58">
        <v>2102</v>
      </c>
      <c r="F58" s="37">
        <f>C58/D58*E58</f>
        <v>1702.1595848276324</v>
      </c>
    </row>
    <row r="59" spans="1:6" ht="12.75">
      <c r="A59" t="s">
        <v>20</v>
      </c>
      <c r="F59" s="37">
        <f>M20</f>
        <v>1900.1218403999999</v>
      </c>
    </row>
    <row r="60" spans="1:6" ht="12.75">
      <c r="A60" t="s">
        <v>21</v>
      </c>
      <c r="F60" s="11">
        <f>M37</f>
        <v>1434.896984982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5">
        <f>M56</f>
        <v>1394.6599999999999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0.26</v>
      </c>
      <c r="E65" t="s">
        <v>14</v>
      </c>
      <c r="F65" s="5">
        <f>B65*D65</f>
        <v>546.52</v>
      </c>
    </row>
    <row r="66" spans="1:6" ht="12.75">
      <c r="A66" s="54" t="s">
        <v>75</v>
      </c>
      <c r="B66" s="54"/>
      <c r="C66" s="54"/>
      <c r="D66" s="58"/>
      <c r="E66" s="54"/>
      <c r="F66" s="59">
        <v>0</v>
      </c>
    </row>
    <row r="67" spans="1:6" ht="12.75">
      <c r="A67" s="48" t="s">
        <v>84</v>
      </c>
      <c r="B67" s="48"/>
      <c r="C67" s="48"/>
      <c r="D67" s="47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6978.358410209632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0.26</v>
      </c>
      <c r="E70" t="s">
        <v>14</v>
      </c>
      <c r="F70" s="47">
        <f>B70*D70</f>
        <v>546.52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1.12</v>
      </c>
      <c r="E73" t="s">
        <v>14</v>
      </c>
      <c r="F73" s="11">
        <f>B73*D73</f>
        <v>2354.2400000000002</v>
      </c>
    </row>
    <row r="74" spans="1:6" ht="12.75">
      <c r="A74" s="4" t="s">
        <v>29</v>
      </c>
      <c r="F74" s="32">
        <f>F70+F73</f>
        <v>2900.76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2.02</v>
      </c>
      <c r="E77" t="s">
        <v>14</v>
      </c>
      <c r="F77" s="5">
        <f>B77*D77</f>
        <v>4246.04</v>
      </c>
    </row>
    <row r="78" spans="1:6" ht="12.75">
      <c r="A78" s="4" t="s">
        <v>31</v>
      </c>
      <c r="F78" s="8">
        <f>SUM(F77)</f>
        <v>4246.04</v>
      </c>
    </row>
    <row r="79" spans="1:6" ht="12.75">
      <c r="A79" s="52" t="s">
        <v>78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25760.538410209636</v>
      </c>
    </row>
    <row r="81" spans="1:9" ht="12.75">
      <c r="A81" s="1" t="s">
        <v>76</v>
      </c>
      <c r="B81" s="38"/>
      <c r="C81" s="50">
        <v>0.058</v>
      </c>
      <c r="D81" s="1"/>
      <c r="E81" s="1"/>
      <c r="F81" s="32">
        <f>F80*5.8%</f>
        <v>1494.1112277921588</v>
      </c>
      <c r="I81" s="7"/>
    </row>
    <row r="82" spans="1:9" ht="12.75">
      <c r="A82" s="1"/>
      <c r="B82" s="38" t="s">
        <v>128</v>
      </c>
      <c r="C82" s="50"/>
      <c r="D82" s="1"/>
      <c r="E82" s="61"/>
      <c r="F82" s="64">
        <v>310.98</v>
      </c>
      <c r="I82" s="7"/>
    </row>
    <row r="83" spans="1:9" ht="12.75">
      <c r="A83" s="1"/>
      <c r="B83" s="38" t="s">
        <v>129</v>
      </c>
      <c r="C83" s="50"/>
      <c r="D83" s="1"/>
      <c r="E83" s="61"/>
      <c r="F83" s="62">
        <v>188.54</v>
      </c>
      <c r="I83" s="7"/>
    </row>
    <row r="84" spans="1:9" ht="12.75">
      <c r="A84" s="1"/>
      <c r="B84" s="38" t="s">
        <v>130</v>
      </c>
      <c r="C84" s="50"/>
      <c r="D84" s="1"/>
      <c r="E84" s="61"/>
      <c r="F84" s="62">
        <v>0</v>
      </c>
      <c r="I84" s="7"/>
    </row>
    <row r="85" spans="1:6" ht="14.25">
      <c r="A85" s="12" t="s">
        <v>34</v>
      </c>
      <c r="B85" s="12"/>
      <c r="C85" s="12"/>
      <c r="D85" s="12"/>
      <c r="E85" s="12"/>
      <c r="F85" s="44">
        <f>F80+F81+F82+F83+F84</f>
        <v>27754.169638001797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43282</v>
      </c>
      <c r="C87" s="42">
        <v>220910</v>
      </c>
      <c r="D87" s="45">
        <f>F44</f>
        <v>38103.42</v>
      </c>
      <c r="E87" s="45">
        <f>F85</f>
        <v>27754.169638001797</v>
      </c>
      <c r="F87" s="46">
        <f>C87+D87-E87</f>
        <v>231259.2503619982</v>
      </c>
    </row>
    <row r="89" spans="1:6" ht="13.5" thickBot="1">
      <c r="A89" t="s">
        <v>111</v>
      </c>
      <c r="C89" s="56">
        <v>43282</v>
      </c>
      <c r="D89" s="8" t="s">
        <v>112</v>
      </c>
      <c r="E89" s="56">
        <v>43312</v>
      </c>
      <c r="F89" t="s">
        <v>113</v>
      </c>
    </row>
    <row r="90" spans="1:7" ht="13.5" thickBot="1">
      <c r="A90" t="s">
        <v>114</v>
      </c>
      <c r="F90" s="57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2017-08-21T12:43:19Z</cp:lastPrinted>
  <dcterms:created xsi:type="dcterms:W3CDTF">2008-08-18T07:30:19Z</dcterms:created>
  <dcterms:modified xsi:type="dcterms:W3CDTF">2018-10-08T12:05:15Z</dcterms:modified>
  <cp:category/>
  <cp:version/>
  <cp:contentType/>
  <cp:contentStatus/>
</cp:coreProperties>
</file>