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<sst xmlns="http://schemas.openxmlformats.org/spreadsheetml/2006/main" count="169" uniqueCount="146">
  <si>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</si>
  <si>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</si>
  <si>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</si>
  <si>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</si>
  <si>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</si>
  <si>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</si>
  <si>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</si>
  <si>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</si>
  <si>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</si>
  <si>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</si>
  <si>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</si>
  <si>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</si>
  <si>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</si>
  <si>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</si>
  <si>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</si>
  <si>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</si>
  <si>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</si>
  <si>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</si>
  <si>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</si>
  <si>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</si>
  <si>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</si>
  <si>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</si>
  <si>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</si>
  <si>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</si>
  <si>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</si>
  <si>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</si>
  <si>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</si>
  <si>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</si>
  <si>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</si>
  <si>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</si>
  <si>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</si>
  <si>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</si>
  <si>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</si>
  <si>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</si>
  <si>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</si>
  <si>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</si>
  <si>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</si>
  <si>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</si>
  <si>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</si>
  <si>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</si>
  <si>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</si>
  <si>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</si>
  <si>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</si>
  <si>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</si>
  <si>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</si>
  <si>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</si>
  <si>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</si>
  <si>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</si>
  <si>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</si>
  <si>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</si>
  <si>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</si>
  <si>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</si>
  <si>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</si>
  <si>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</si>
  <si>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</si>
  <si>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</si>
  <si>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</si>
  <si>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</si>
  <si>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</si>
  <si>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</si>
  <si>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</si>
  <si>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</si>
  <si>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</si>
  <si>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</si>
  <si>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</si>
  <si>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</si>
  <si>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</si>
  <si>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</si>
  <si>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</si>
  <si>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</si>
  <si>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</si>
  <si>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</si>
  <si>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</si>
  <si>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</si>
  <si>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</si>
  <si>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</si>
  <si>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</si>
  <si>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</si>
  <si>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</si>
  <si>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</si>
  <si>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</si>
  <si>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</si>
  <si>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</si>
  <si>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</si>
  <si>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</si>
  <si>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</si>
  <si>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</si>
  <si>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</si>
  <si>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</si>
  <si>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</si>
  <si>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</si>
  <si>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</si>
  <si>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</si>
  <si>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</si>
  <si>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</si>
  <si>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</si>
  <si>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</si>
  <si>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</si>
  <si>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</si>
  <si>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</si>
  <si>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</si>
  <si>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</si>
  <si>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</si>
  <si>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</si>
  <si>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</si>
  <si>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</si>
  <si>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</si>
  <si>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</si>
  <si>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</si>
  <si>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</si>
  <si>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</si>
  <si>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</si>
  <si>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</si>
  <si>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</si>
  <si>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</si>
  <si>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</si>
  <si>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</si>
  <si>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</si>
  <si>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</si>
  <si>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</si>
  <si>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</si>
  <si>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</si>
  <si>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</si>
  <si>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</si>
  <si>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</si>
  <si>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</si>
  <si>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</si>
  <si>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</si>
  <si>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</si>
  <si>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</si>
  <si>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</si>
  <si>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</si>
  <si>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</si>
  <si>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</si>
  <si>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</si>
  <si>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</si>
  <si>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вышка</t>
  </si>
  <si>
    <t>стеклоизол</t>
  </si>
  <si>
    <t>40р.</t>
  </si>
  <si>
    <t>газ-пропан</t>
  </si>
  <si>
    <t>200кг</t>
  </si>
  <si>
    <t>мастика бит.</t>
  </si>
  <si>
    <t>1шт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</si>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</sst>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7">
        <f t="shared" si="0"/>
        <v>289.745706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12.26</v>
      </c>
      <c r="M20" s="33">
        <f>SUM(M6:M19)</f>
        <v>1869.6222923999999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143</v>
      </c>
      <c r="L24" s="47">
        <f>0.13*7.1</f>
        <v>0.9229999999999999</v>
      </c>
      <c r="M24" s="32">
        <f>L24*126.87*1.202*1.15</f>
        <v>161.868726123</v>
      </c>
    </row>
    <row r="25" spans="1:13" ht="12.75">
      <c r="A25" t="s">
        <v>106</v>
      </c>
      <c r="J25" s="20">
        <v>2</v>
      </c>
      <c r="K25" s="20"/>
      <c r="L25" s="25"/>
      <c r="M25" s="32">
        <f aca="true" t="shared" si="1" ref="M25:M36">L25*126.87*1.202*1.15</f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0.9229999999999999</v>
      </c>
      <c r="M37" s="33">
        <f>SUM(M24:M36)</f>
        <v>161.868726123</v>
      </c>
    </row>
    <row r="38" ht="12.75">
      <c r="K38" s="1" t="s">
        <v>61</v>
      </c>
    </row>
    <row r="39" spans="1:13" ht="12.75">
      <c r="A39" s="2" t="s">
        <v>6</v>
      </c>
      <c r="F39" s="11">
        <v>53040.26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54651.55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1.030378621824252</v>
      </c>
      <c r="J41" s="20">
        <v>1</v>
      </c>
      <c r="K41" s="20" t="s">
        <v>136</v>
      </c>
      <c r="L41" s="25">
        <v>1</v>
      </c>
      <c r="M41" s="25">
        <v>1300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137</v>
      </c>
      <c r="L42" s="25" t="s">
        <v>138</v>
      </c>
      <c r="M42" s="25">
        <f>40*680</f>
        <v>27200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55951.55</v>
      </c>
      <c r="J43" s="20">
        <v>3</v>
      </c>
      <c r="K43" s="20" t="s">
        <v>139</v>
      </c>
      <c r="L43" s="25" t="s">
        <v>140</v>
      </c>
      <c r="M43" s="25">
        <f>200*26.64</f>
        <v>5328</v>
      </c>
    </row>
    <row r="44" spans="10:13" ht="12.75">
      <c r="J44" s="20">
        <v>4</v>
      </c>
      <c r="K44" s="20" t="s">
        <v>141</v>
      </c>
      <c r="L44" s="25" t="s">
        <v>142</v>
      </c>
      <c r="M44" s="25">
        <v>64.44</v>
      </c>
    </row>
    <row r="45" spans="2:13" ht="12.75">
      <c r="B45" s="1" t="s">
        <v>10</v>
      </c>
      <c r="C45" s="1"/>
      <c r="J45" s="20">
        <v>5</v>
      </c>
      <c r="K45" s="20" t="s">
        <v>144</v>
      </c>
      <c r="L45" s="25" t="s">
        <v>145</v>
      </c>
      <c r="M45" s="25">
        <f>13*11.6</f>
        <v>150.79999999999998</v>
      </c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(2500+160)*1.202</f>
        <v>3197.3199999999997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10229.02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6911.2699999999995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185738</v>
      </c>
      <c r="D57">
        <v>178887</v>
      </c>
      <c r="E57">
        <v>3473</v>
      </c>
      <c r="F57" s="34">
        <f>C57/D57*E57</f>
        <v>3606.008675868006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1869.6222923999999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161.868726123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34043.240000000005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0.34</v>
      </c>
      <c r="E64" t="s">
        <v>14</v>
      </c>
      <c r="F64" s="11">
        <f>B64*D64</f>
        <v>1180.8200000000002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40861.55969439101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0.25</v>
      </c>
      <c r="E69" t="s">
        <v>14</v>
      </c>
      <c r="F69" s="11">
        <f>B69*D69</f>
        <v>868.25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0.98</v>
      </c>
      <c r="E72" t="s">
        <v>14</v>
      </c>
      <c r="F72" s="11">
        <f>B72*D72</f>
        <v>3403.54</v>
      </c>
      <c r="J72" s="20"/>
      <c r="K72" s="20"/>
      <c r="L72" s="30" t="s">
        <v>64</v>
      </c>
      <c r="M72" s="33">
        <f>SUM(M41:M71)</f>
        <v>34043.240000000005</v>
      </c>
    </row>
    <row r="73" spans="1:6" ht="12.75">
      <c r="A73" s="4" t="s">
        <v>29</v>
      </c>
      <c r="F73" s="31">
        <f>F69+F72</f>
        <v>4271.79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</v>
      </c>
      <c r="E76" t="s">
        <v>14</v>
      </c>
      <c r="F76" s="11">
        <f>B76*D76</f>
        <v>6946</v>
      </c>
    </row>
    <row r="77" spans="1:6" ht="12.75">
      <c r="A77" s="4" t="s">
        <v>31</v>
      </c>
      <c r="F77" s="8">
        <f>SUM(F76)</f>
        <v>6946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69219.63969439102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4014.739102274679</v>
      </c>
    </row>
    <row r="81" spans="1:6" ht="12.75">
      <c r="A81" s="1"/>
      <c r="B81" s="35" t="s">
        <v>129</v>
      </c>
      <c r="C81" s="35"/>
      <c r="D81" s="1"/>
      <c r="E81" s="56"/>
      <c r="F81" s="57">
        <v>2588.58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f>1914.35+370.36</f>
        <v>2284.71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78593.71879666571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43374</v>
      </c>
      <c r="C86" s="39">
        <v>175391</v>
      </c>
      <c r="D86" s="42">
        <f>F43</f>
        <v>55951.55</v>
      </c>
      <c r="E86" s="42">
        <f>F84</f>
        <v>78593.71879666571</v>
      </c>
      <c r="F86" s="43">
        <f>C86+D86-E86</f>
        <v>152748.83120333427</v>
      </c>
    </row>
    <row r="88" spans="1:7" ht="13.5" thickBot="1">
      <c r="A88" t="s">
        <v>111</v>
      </c>
      <c r="C88" s="52">
        <v>43374</v>
      </c>
      <c r="D88" s="8" t="s">
        <v>112</v>
      </c>
      <c r="E88" s="52">
        <v>43404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78593.71879666571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2019-01-17T10:38:56Z</dcterms:modified>
  <cp:category/>
  <cp:version/>
  <cp:contentType/>
  <cp:contentStatus/>
</cp:coreProperties>
</file>