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<sst xmlns="http://schemas.openxmlformats.org/spreadsheetml/2006/main" count="186" uniqueCount="157">
  <si>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</si>
  <si>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</si>
  <si>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</si>
  <si>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</si>
  <si>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</si>
  <si>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</si>
  <si>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</si>
  <si>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</si>
  <si>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</si>
  <si>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</si>
  <si>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</si>
  <si>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</si>
  <si>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</si>
  <si>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</si>
  <si>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</si>
  <si>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</si>
  <si>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</si>
  <si>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</si>
  <si>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</si>
  <si>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</si>
  <si>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</si>
  <si>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</si>
  <si>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</si>
  <si>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</si>
  <si>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</si>
  <si>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</si>
  <si>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</si>
  <si>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</si>
  <si>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</si>
  <si>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</si>
  <si>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</si>
  <si>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</si>
  <si>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</si>
  <si>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</si>
  <si>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</si>
  <si>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</si>
  <si>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</si>
  <si>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</si>
  <si>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</si>
  <si>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</si>
  <si>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</si>
  <si>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</si>
  <si>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</si>
  <si>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</si>
  <si>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</si>
  <si>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</si>
  <si>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</si>
  <si>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</si>
  <si>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</si>
  <si>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</si>
  <si>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</si>
  <si>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</si>
  <si>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</si>
  <si>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</si>
  <si>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</si>
  <si>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</si>
  <si>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</si>
  <si>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</si>
  <si>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</si>
  <si>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</si>
  <si>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</si>
  <si>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</si>
  <si>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</si>
  <si>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</si>
  <si>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</si>
  <si>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</si>
  <si>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</si>
  <si>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</si>
  <si>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</si>
  <si>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</si>
  <si>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</si>
  <si>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</si>
  <si>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</si>
  <si>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</si>
  <si>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</si>
  <si>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</si>
  <si>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</si>
  <si>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</si>
  <si>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</si>
  <si>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</si>
  <si>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</si>
  <si>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</si>
  <si>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</si>
  <si>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</si>
  <si>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</si>
  <si>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</si>
  <si>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</si>
  <si>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</si>
  <si>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</si>
  <si>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</si>
  <si>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</si>
  <si>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</si>
  <si>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</si>
  <si>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</si>
  <si>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</si>
  <si>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</si>
  <si>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</si>
  <si>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</si>
  <si>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</si>
  <si>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</si>
  <si>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</si>
  <si>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</si>
  <si>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</si>
  <si>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</si>
  <si>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</si>
  <si>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</si>
  <si>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</si>
  <si>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</si>
  <si>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</si>
  <si>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</si>
  <si>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</si>
  <si>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</si>
  <si>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</si>
  <si>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</si>
  <si>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</si>
  <si>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</si>
  <si>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</si>
  <si>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</si>
  <si>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</si>
  <si>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</si>
  <si>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</si>
  <si>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</si>
  <si>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</si>
  <si>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</si>
  <si>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</si>
  <si>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</si>
  <si>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</si>
  <si>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</si>
  <si>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</si>
  <si>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</si>
  <si>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</si>
  <si>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</si>
  <si>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</si>
  <si>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</si>
  <si>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</si>
  <si>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смена труб д 32 на п.пр. (4мп) подвал</t>
  </si>
  <si>
    <t>смена вентиля д 32 (2шт) подвал</t>
  </si>
  <si>
    <t xml:space="preserve">труба д 32 п.пр. </t>
  </si>
  <si>
    <t>4мп</t>
  </si>
  <si>
    <t>муфта 32</t>
  </si>
  <si>
    <t>1шт</t>
  </si>
  <si>
    <t>гебо 32</t>
  </si>
  <si>
    <t>переход 32</t>
  </si>
  <si>
    <t>2шт</t>
  </si>
  <si>
    <t>муфта нер.32</t>
  </si>
  <si>
    <t>бочонок</t>
  </si>
  <si>
    <t>вентиль д 32</t>
  </si>
  <si>
    <t>смена труб д 20 на п.пр. (4мп) кв.52-55</t>
  </si>
  <si>
    <t>труба д 20 п.пр.</t>
  </si>
  <si>
    <t>уголок 20</t>
  </si>
  <si>
    <t>3шт</t>
  </si>
  <si>
    <t>муфта 20</t>
  </si>
  <si>
    <t>муфта 20 паячная</t>
  </si>
  <si>
    <t>переход 20</t>
  </si>
  <si>
    <t>смена ламп (12шт) п-д2,3,5</t>
  </si>
  <si>
    <t>лампа</t>
  </si>
  <si>
    <t>12шт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</si>
</sst>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55">
      <selection activeCell="F63" sqref="F63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6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10.41</v>
      </c>
      <c r="M20" s="34">
        <f>SUM(M6:M19)</f>
        <v>1587.5014734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f>0.04*156.46</f>
        <v>6.258400000000001</v>
      </c>
      <c r="M24" s="33">
        <f>L24*126.87*1.202*1.15</f>
        <v>1097.5506344184</v>
      </c>
    </row>
    <row r="25" spans="1:13" ht="12.75">
      <c r="A25" t="s">
        <v>107</v>
      </c>
      <c r="J25" s="20">
        <v>2</v>
      </c>
      <c r="K25" s="20" t="s">
        <v>136</v>
      </c>
      <c r="L25" s="57">
        <f>2*1.03</f>
        <v>2.06</v>
      </c>
      <c r="M25" s="33">
        <f aca="true" t="shared" si="1" ref="M25:M38">L25*126.87*1.202*1.15</f>
        <v>361.26714606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147</v>
      </c>
      <c r="L26" s="62">
        <f>0.04*224.9</f>
        <v>8.996</v>
      </c>
      <c r="M26" s="33">
        <f t="shared" si="1"/>
        <v>1577.650119396</v>
      </c>
    </row>
    <row r="27" spans="1:13" ht="12.75">
      <c r="A27" t="s">
        <v>109</v>
      </c>
      <c r="B27" s="1"/>
      <c r="C27" s="1"/>
      <c r="D27" s="1"/>
      <c r="J27" s="20">
        <v>4</v>
      </c>
      <c r="K27" s="20" t="s">
        <v>154</v>
      </c>
      <c r="L27" s="25">
        <f>0.12*7.1</f>
        <v>0.852</v>
      </c>
      <c r="M27" s="33">
        <f t="shared" si="1"/>
        <v>149.41728565199998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18.1664</v>
      </c>
      <c r="M39" s="34">
        <f>SUM(M24:M38)</f>
        <v>3185.8851855264</v>
      </c>
    </row>
    <row r="40" spans="1:11" ht="12.75">
      <c r="A40" s="2" t="s">
        <v>6</v>
      </c>
      <c r="F40" s="11">
        <f>54712.51</f>
        <v>54712.51</v>
      </c>
      <c r="K40" s="1" t="s">
        <v>62</v>
      </c>
    </row>
    <row r="41" spans="1:13" ht="12.75">
      <c r="A41" t="s">
        <v>7</v>
      </c>
      <c r="F41" s="11">
        <v>44330.41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0.8102426666223137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f>4*153</f>
        <v>612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 t="s">
        <v>139</v>
      </c>
      <c r="L44" s="25" t="s">
        <v>140</v>
      </c>
      <c r="M44" s="25">
        <v>155</v>
      </c>
    </row>
    <row r="45" spans="1:13" ht="12.75">
      <c r="A45" s="3" t="s">
        <v>9</v>
      </c>
      <c r="B45" s="3"/>
      <c r="C45" s="3"/>
      <c r="D45" s="3"/>
      <c r="E45" s="1"/>
      <c r="F45" s="8">
        <f>F41+F43+F44</f>
        <v>45230.41</v>
      </c>
      <c r="J45" s="20">
        <v>3</v>
      </c>
      <c r="K45" s="20" t="s">
        <v>141</v>
      </c>
      <c r="L45" s="25" t="s">
        <v>140</v>
      </c>
      <c r="M45" s="45">
        <v>620</v>
      </c>
    </row>
    <row r="46" spans="6:13" ht="12.75">
      <c r="F46" t="s">
        <v>73</v>
      </c>
      <c r="J46" s="20">
        <v>4</v>
      </c>
      <c r="K46" s="20" t="s">
        <v>142</v>
      </c>
      <c r="L46" s="25" t="s">
        <v>143</v>
      </c>
      <c r="M46" s="25">
        <f>2*15</f>
        <v>30</v>
      </c>
    </row>
    <row r="47" spans="2:13" ht="12.75">
      <c r="B47" s="1" t="s">
        <v>10</v>
      </c>
      <c r="C47" s="1"/>
      <c r="J47" s="20">
        <v>5</v>
      </c>
      <c r="K47" s="20" t="s">
        <v>144</v>
      </c>
      <c r="L47" s="25" t="s">
        <v>140</v>
      </c>
      <c r="M47" s="25">
        <v>58</v>
      </c>
    </row>
    <row r="48" spans="10:13" ht="12.75">
      <c r="J48" s="20">
        <v>6</v>
      </c>
      <c r="K48" s="20" t="s">
        <v>145</v>
      </c>
      <c r="L48" s="25" t="s">
        <v>140</v>
      </c>
      <c r="M48" s="25">
        <v>20.6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 t="s">
        <v>146</v>
      </c>
      <c r="L49" s="25" t="s">
        <v>140</v>
      </c>
      <c r="M49" s="25">
        <v>539</v>
      </c>
    </row>
    <row r="50" spans="1:13" ht="12.75">
      <c r="A50" t="s">
        <v>12</v>
      </c>
      <c r="F50" s="11">
        <f>(5040+810)*1.202</f>
        <v>7031.7</v>
      </c>
      <c r="J50" s="20">
        <v>8</v>
      </c>
      <c r="K50" s="20" t="s">
        <v>148</v>
      </c>
      <c r="L50" s="25" t="s">
        <v>138</v>
      </c>
      <c r="M50" s="25">
        <f>4*68</f>
        <v>272</v>
      </c>
    </row>
    <row r="51" spans="1:13" ht="12.75">
      <c r="A51" s="6" t="s">
        <v>15</v>
      </c>
      <c r="F51" s="11">
        <f>3083.3*1.202</f>
        <v>3706.1266</v>
      </c>
      <c r="J51" s="20">
        <v>9</v>
      </c>
      <c r="K51" s="20" t="s">
        <v>149</v>
      </c>
      <c r="L51" s="25" t="s">
        <v>150</v>
      </c>
      <c r="M51" s="25">
        <f>3*5.85</f>
        <v>17.549999999999997</v>
      </c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 t="s">
        <v>151</v>
      </c>
      <c r="L52" s="25" t="s">
        <v>140</v>
      </c>
      <c r="M52" s="25">
        <v>79.82</v>
      </c>
    </row>
    <row r="53" spans="1:13" ht="12.75">
      <c r="A53" s="4" t="s">
        <v>34</v>
      </c>
      <c r="F53" s="32">
        <f>F50+F51+F52</f>
        <v>10737.8266</v>
      </c>
      <c r="J53" s="20">
        <v>12</v>
      </c>
      <c r="K53" s="20" t="s">
        <v>152</v>
      </c>
      <c r="L53" s="25" t="s">
        <v>140</v>
      </c>
      <c r="M53" s="25">
        <v>38.5</v>
      </c>
    </row>
    <row r="54" spans="1:13" ht="12.75">
      <c r="A54" s="4" t="s">
        <v>16</v>
      </c>
      <c r="J54" s="20">
        <v>13</v>
      </c>
      <c r="K54" s="20" t="s">
        <v>153</v>
      </c>
      <c r="L54" s="25" t="s">
        <v>140</v>
      </c>
      <c r="M54" s="25">
        <v>4</v>
      </c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 t="s">
        <v>155</v>
      </c>
      <c r="L55" s="25" t="s">
        <v>156</v>
      </c>
      <c r="M55" s="25">
        <f>12*14</f>
        <v>168</v>
      </c>
    </row>
    <row r="56" spans="1:13" ht="12.75">
      <c r="A56" t="s">
        <v>80</v>
      </c>
      <c r="B56">
        <v>957.4</v>
      </c>
      <c r="C56" t="s">
        <v>13</v>
      </c>
      <c r="D56" s="11">
        <v>0.4</v>
      </c>
      <c r="E56" t="s">
        <v>14</v>
      </c>
      <c r="F56" s="11">
        <f>B56*D56</f>
        <v>382.96000000000004</v>
      </c>
      <c r="J56" s="20">
        <v>15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7290.449</v>
      </c>
      <c r="J57" s="20">
        <v>16</v>
      </c>
      <c r="K57" s="20"/>
      <c r="L57" s="25"/>
      <c r="M57" s="25"/>
    </row>
    <row r="58" spans="1:13" ht="12.75">
      <c r="A58" s="4" t="s">
        <v>18</v>
      </c>
      <c r="B58" s="4"/>
      <c r="J58" s="20">
        <v>17</v>
      </c>
      <c r="K58" s="20"/>
      <c r="L58" s="25"/>
      <c r="M58" s="25"/>
    </row>
    <row r="59" spans="1:13" ht="12.75">
      <c r="A59" t="s">
        <v>19</v>
      </c>
      <c r="C59" s="51">
        <v>178887</v>
      </c>
      <c r="D59">
        <v>228897.7</v>
      </c>
      <c r="E59">
        <v>3471.1</v>
      </c>
      <c r="F59" s="35">
        <f>C59/D59*E59</f>
        <v>2712.7169285667787</v>
      </c>
      <c r="J59" s="20">
        <v>18</v>
      </c>
      <c r="K59" s="20"/>
      <c r="L59" s="25"/>
      <c r="M59" s="25"/>
    </row>
    <row r="60" spans="1:13" ht="12.75">
      <c r="A60" t="s">
        <v>20</v>
      </c>
      <c r="F60" s="35">
        <f>M20</f>
        <v>1587.5014734</v>
      </c>
      <c r="J60" s="20"/>
      <c r="K60" s="20"/>
      <c r="L60" s="31" t="s">
        <v>65</v>
      </c>
      <c r="M60" s="28">
        <f>SUM(M43:M59)</f>
        <v>2614.4700000000003</v>
      </c>
    </row>
    <row r="61" spans="1:6" ht="12.75">
      <c r="A61" t="s">
        <v>21</v>
      </c>
      <c r="F61" s="11">
        <f>M39</f>
        <v>3185.8851855264</v>
      </c>
    </row>
    <row r="62" spans="1:6" ht="12.75">
      <c r="A62" t="s">
        <v>74</v>
      </c>
      <c r="F62" s="5">
        <f>1*600*1.202</f>
        <v>721.1999999999999</v>
      </c>
    </row>
    <row r="63" spans="1:6" ht="12.75">
      <c r="A63" t="s">
        <v>22</v>
      </c>
      <c r="F63" s="5">
        <f>M60</f>
        <v>2614.4700000000003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0.38</v>
      </c>
      <c r="E66" t="s">
        <v>14</v>
      </c>
      <c r="F66" s="11">
        <f>B66*D66</f>
        <v>1319.018</v>
      </c>
    </row>
    <row r="67" spans="1:6" s="58" customFormat="1" ht="12.75">
      <c r="A67" s="58" t="s">
        <v>79</v>
      </c>
      <c r="D67" s="59"/>
      <c r="F67" s="59">
        <v>0</v>
      </c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12140.791587493179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0.26</v>
      </c>
      <c r="E71" t="s">
        <v>14</v>
      </c>
      <c r="F71" s="11">
        <f>B71*D71</f>
        <v>902.486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1.15</v>
      </c>
      <c r="E74" t="s">
        <v>14</v>
      </c>
      <c r="F74" s="11">
        <f>B74*D74</f>
        <v>3991.7649999999994</v>
      </c>
    </row>
    <row r="75" spans="1:6" ht="12.75">
      <c r="A75" s="4" t="s">
        <v>29</v>
      </c>
      <c r="F75" s="32">
        <f>F71+F74</f>
        <v>4894.250999999999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2.62</v>
      </c>
      <c r="E78" t="s">
        <v>14</v>
      </c>
      <c r="F78" s="11">
        <f>B78*D78</f>
        <v>9094.282</v>
      </c>
    </row>
    <row r="79" spans="1:6" ht="12.75">
      <c r="A79" s="4" t="s">
        <v>32</v>
      </c>
      <c r="F79" s="32">
        <f>SUM(F78)</f>
        <v>9094.282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44157.600187493175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2561.140810874604</v>
      </c>
    </row>
    <row r="83" spans="1:6" ht="12.75">
      <c r="A83" s="1"/>
      <c r="B83" s="36" t="s">
        <v>128</v>
      </c>
      <c r="C83" s="36"/>
      <c r="D83" s="1"/>
      <c r="E83" s="60"/>
      <c r="F83" s="61">
        <v>2466.2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v>3573.52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53244.17099836777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43252</v>
      </c>
      <c r="C88" s="40">
        <v>-283923</v>
      </c>
      <c r="D88" s="43">
        <f>F45</f>
        <v>45230.41</v>
      </c>
      <c r="E88" s="43">
        <f>F86</f>
        <v>53244.17099836777</v>
      </c>
      <c r="F88" s="44">
        <f>C88+D88-E88</f>
        <v>-291936.7609983678</v>
      </c>
    </row>
    <row r="90" spans="1:6" ht="13.5" thickBot="1">
      <c r="A90" t="s">
        <v>112</v>
      </c>
      <c r="C90" s="53">
        <v>43252</v>
      </c>
      <c r="D90" s="8" t="s">
        <v>113</v>
      </c>
      <c r="E90" s="53">
        <v>43281</v>
      </c>
      <c r="F90" t="s">
        <v>114</v>
      </c>
    </row>
    <row r="91" spans="1:7" ht="13.5" thickBot="1">
      <c r="A91" t="s">
        <v>115</v>
      </c>
      <c r="F91" s="54">
        <f>E88</f>
        <v>53244.17099836777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2018-09-10T11:01:45Z</dcterms:modified>
  <cp:category/>
  <cp:version/>
  <cp:contentType/>
  <cp:contentStatus/>
</cp:coreProperties>
</file>