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<sst xmlns="http://schemas.openxmlformats.org/spreadsheetml/2006/main" count="165" uniqueCount="144">
  <si>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</si>
  <si>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</si>
  <si>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</si>
  <si>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</si>
  <si>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</si>
  <si>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</si>
  <si>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</si>
  <si>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</si>
  <si>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</si>
  <si>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</si>
  <si>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</si>
  <si>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</si>
  <si>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</si>
  <si>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</si>
  <si>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</si>
  <si>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</si>
  <si>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</si>
  <si>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</si>
  <si>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</si>
  <si>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</si>
  <si>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</si>
  <si>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</si>
  <si>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</si>
  <si>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</si>
  <si>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</si>
  <si>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</si>
  <si>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</si>
  <si>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</si>
  <si>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</si>
  <si>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</si>
  <si>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</si>
  <si>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</si>
  <si>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</si>
  <si>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</si>
  <si>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</si>
  <si>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</si>
  <si>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</si>
  <si>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</si>
  <si>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</si>
  <si>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</si>
  <si>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</si>
  <si>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</si>
  <si>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</si>
  <si>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</si>
  <si>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</si>
  <si>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</si>
  <si>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</si>
  <si>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</si>
  <si>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</si>
  <si>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</si>
  <si>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</si>
  <si>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</si>
  <si>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</si>
  <si>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</si>
  <si>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</si>
  <si>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</si>
  <si>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</si>
  <si>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</si>
  <si>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</si>
  <si>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</si>
  <si>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</si>
  <si>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</si>
  <si>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</si>
  <si>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</si>
  <si>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</si>
  <si>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</si>
  <si>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</si>
  <si>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</si>
  <si>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</si>
  <si>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</si>
  <si>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</si>
  <si>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</si>
  <si>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</si>
  <si>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</si>
  <si>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</si>
  <si>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</si>
  <si>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</si>
  <si>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</si>
  <si>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</si>
  <si>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</si>
  <si>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</si>
  <si>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</si>
  <si>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</si>
  <si>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</si>
  <si>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</si>
  <si>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</si>
  <si>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</si>
  <si>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</si>
  <si>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</si>
  <si>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</si>
  <si>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</si>
  <si>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</si>
  <si>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</si>
  <si>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</si>
  <si>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</si>
  <si>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</si>
  <si>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</si>
  <si>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</si>
  <si>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</si>
  <si>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</si>
  <si>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</si>
  <si>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</si>
  <si>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</si>
  <si>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</si>
  <si>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</si>
  <si>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</si>
  <si>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</si>
  <si>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</si>
  <si>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</si>
  <si>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</si>
  <si>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</si>
  <si>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</si>
  <si>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</si>
  <si>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</si>
  <si>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</si>
  <si>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</si>
  <si>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</si>
  <si>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</si>
  <si>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</si>
  <si>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</si>
  <si>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</si>
  <si>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</si>
  <si>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</si>
  <si>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</si>
  <si>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</si>
  <si>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</si>
  <si>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</si>
  <si>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</si>
  <si>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</si>
  <si>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</si>
  <si>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</si>
  <si>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</si>
  <si>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</si>
  <si>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</si>
  <si>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</si>
  <si>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</si>
  <si>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</si>
  <si>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>промывка, опрессовка системы отопления</t>
  </si>
  <si>
    <t>демонтаж, монтаж эл.узла (1шт)</t>
  </si>
  <si>
    <t xml:space="preserve">смена патрона (1шт) </t>
  </si>
  <si>
    <t>патрон</t>
  </si>
  <si>
    <t>1шт</t>
  </si>
  <si>
    <t>смена ламп (1шт) п-д2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</si>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</sst>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4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48" fillId="0" borderId="0" xfId="0" applyFont="1" applyAlignment="1">
      <alignment/>
    </xf>
    <xf numFmtId="2" fontId="0" fillId="32" borderId="0" xfId="0" applyNumberFormat="1" applyFill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1" sqref="M41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7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L6*126.87*1.202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910.4115078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219.5967456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104</v>
      </c>
      <c r="J20" s="20"/>
      <c r="K20" s="27" t="s">
        <v>57</v>
      </c>
      <c r="L20" s="28">
        <f>SUM(L6:L19)</f>
        <v>7.91</v>
      </c>
      <c r="M20" s="34">
        <f>SUM(M6:M19)</f>
        <v>1206.2571234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v>108.45</v>
      </c>
      <c r="M24" s="33">
        <f aca="true" t="shared" si="1" ref="M24:M35">L24*126.87*1.202*1.15</f>
        <v>19019.13688845</v>
      </c>
    </row>
    <row r="25" spans="1:13" ht="12.75">
      <c r="A25" t="s">
        <v>108</v>
      </c>
      <c r="J25" s="20">
        <v>2</v>
      </c>
      <c r="K25" s="20" t="s">
        <v>138</v>
      </c>
      <c r="L25" s="46">
        <v>3.12</v>
      </c>
      <c r="M25" s="33">
        <f t="shared" si="1"/>
        <v>547.16189112</v>
      </c>
    </row>
    <row r="26" spans="1:13" ht="12.75">
      <c r="A26" t="s">
        <v>109</v>
      </c>
      <c r="J26" s="20">
        <v>3</v>
      </c>
      <c r="K26" s="20" t="s">
        <v>139</v>
      </c>
      <c r="L26" s="46">
        <v>0.39</v>
      </c>
      <c r="M26" s="33">
        <f t="shared" si="1"/>
        <v>68.39523639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142</v>
      </c>
      <c r="L27" s="25">
        <v>0.07</v>
      </c>
      <c r="M27" s="33">
        <f t="shared" si="1"/>
        <v>12.276068069999999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108.45</v>
      </c>
      <c r="M36" s="34">
        <f>SUM(M24:M35)</f>
        <v>19646.97008403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41843.22</f>
        <v>41843.22</v>
      </c>
      <c r="J40" s="20">
        <v>1</v>
      </c>
      <c r="K40" s="20" t="s">
        <v>140</v>
      </c>
      <c r="L40" s="25" t="s">
        <v>141</v>
      </c>
      <c r="M40" s="25">
        <f>1*17.45</f>
        <v>17.45</v>
      </c>
    </row>
    <row r="41" spans="1:13" ht="12.75">
      <c r="A41" t="s">
        <v>7</v>
      </c>
      <c r="F41" s="11">
        <v>36257.74</v>
      </c>
      <c r="J41" s="20">
        <v>2</v>
      </c>
      <c r="K41" s="20" t="s">
        <v>143</v>
      </c>
      <c r="L41" s="25" t="s">
        <v>141</v>
      </c>
      <c r="M41" s="25">
        <v>15</v>
      </c>
    </row>
    <row r="42" spans="2:13" ht="12.75">
      <c r="B42" t="s">
        <v>8</v>
      </c>
      <c r="F42" s="9">
        <f>F41/F40</f>
        <v>0.8665140971464432</v>
      </c>
      <c r="J42" s="20">
        <v>3</v>
      </c>
      <c r="K42" s="20"/>
      <c r="L42" s="25"/>
      <c r="M42" s="25"/>
    </row>
    <row r="43" spans="1:13" ht="12.75">
      <c r="A43" t="s">
        <v>128</v>
      </c>
      <c r="E43" s="62"/>
      <c r="F43" s="5">
        <f>(513.2*13.81)+250+400</f>
        <v>7737.292000000001</v>
      </c>
      <c r="J43" s="20">
        <v>4</v>
      </c>
      <c r="K43" s="57"/>
      <c r="L43" s="58"/>
      <c r="M43" s="61"/>
    </row>
    <row r="44" spans="1:13" ht="12.75">
      <c r="A44" s="3" t="s">
        <v>9</v>
      </c>
      <c r="B44" s="3"/>
      <c r="C44" s="3"/>
      <c r="D44" s="3"/>
      <c r="E44" s="1"/>
      <c r="F44" s="8">
        <f>F41+F43</f>
        <v>43995.032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(4480+695)*1.202</f>
        <v>6220.349999999999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11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8624.349999999999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1.99</v>
      </c>
      <c r="E54" t="s">
        <v>14</v>
      </c>
      <c r="F54" s="11">
        <f>E33*D54</f>
        <v>5660.356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5660.356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185357</v>
      </c>
      <c r="D58">
        <v>228897.7</v>
      </c>
      <c r="E58">
        <v>2844.4</v>
      </c>
      <c r="F58" s="35">
        <f>C58/D58*E58</f>
        <v>2303.340971971322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1206.2571234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19646.97008403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SUM(M40:M60)</f>
        <v>32.45</v>
      </c>
    </row>
    <row r="62" spans="1:6" ht="12.75">
      <c r="A62" t="s">
        <v>22</v>
      </c>
      <c r="F62" s="5">
        <f>M61</f>
        <v>32.45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0.26</v>
      </c>
      <c r="E65" t="s">
        <v>14</v>
      </c>
      <c r="F65" s="11">
        <f>B65*D65</f>
        <v>739.5440000000001</v>
      </c>
    </row>
    <row r="66" spans="1:6" ht="12.75">
      <c r="A66" s="53" t="s">
        <v>77</v>
      </c>
      <c r="B66" s="53" t="s">
        <v>78</v>
      </c>
      <c r="C66" s="53"/>
      <c r="D66" s="63"/>
      <c r="E66" s="53"/>
      <c r="F66" s="63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23928.562179401324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0.26</v>
      </c>
      <c r="E70" t="s">
        <v>14</v>
      </c>
      <c r="F70" s="11">
        <f>B70*D70</f>
        <v>739.5440000000001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1.12</v>
      </c>
      <c r="F73" s="11">
        <f>B73*D73</f>
        <v>3185.7280000000005</v>
      </c>
    </row>
    <row r="74" spans="1:6" ht="12.75">
      <c r="A74" s="4" t="s">
        <v>28</v>
      </c>
      <c r="B74" s="1"/>
      <c r="F74" s="32">
        <f>F70+F73</f>
        <v>3925.272000000001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2.02</v>
      </c>
      <c r="F77" s="5">
        <f>B77*D77</f>
        <v>5745.688</v>
      </c>
    </row>
    <row r="78" spans="1:6" ht="12.75">
      <c r="A78" s="4" t="s">
        <v>30</v>
      </c>
      <c r="B78" s="1"/>
      <c r="F78" s="8">
        <f>SUM(F77)</f>
        <v>5745.688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47884.22817940132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2777.2852344052762</v>
      </c>
      <c r="I81" s="7"/>
    </row>
    <row r="82" spans="1:9" ht="12.75">
      <c r="A82" s="1"/>
      <c r="B82" s="36" t="s">
        <v>130</v>
      </c>
      <c r="C82" s="45"/>
      <c r="D82" s="1"/>
      <c r="E82" s="59"/>
      <c r="F82" s="64">
        <v>0</v>
      </c>
      <c r="I82" s="7"/>
    </row>
    <row r="83" spans="1:9" ht="12.75">
      <c r="A83" s="1"/>
      <c r="B83" s="36" t="s">
        <v>131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132</v>
      </c>
      <c r="C84" s="45"/>
      <c r="D84" s="1"/>
      <c r="E84" s="59"/>
      <c r="F84" s="60">
        <v>0</v>
      </c>
      <c r="I84" s="7"/>
    </row>
    <row r="85" spans="1:6" ht="14.25">
      <c r="A85" s="12" t="s">
        <v>33</v>
      </c>
      <c r="B85" s="12"/>
      <c r="C85" s="12"/>
      <c r="D85" s="12"/>
      <c r="E85" s="12"/>
      <c r="F85" s="42">
        <f>F80+F81+F82+F83+F84</f>
        <v>50887.98341380659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43282</v>
      </c>
      <c r="C87" s="40">
        <v>-217489</v>
      </c>
      <c r="D87" s="43">
        <f>F44</f>
        <v>43995.032</v>
      </c>
      <c r="E87" s="43">
        <f>F85</f>
        <v>50887.98341380659</v>
      </c>
      <c r="F87" s="44">
        <f>C87+D87-E87</f>
        <v>-224381.9514138066</v>
      </c>
    </row>
    <row r="89" spans="1:6" ht="13.5" thickBot="1">
      <c r="A89" t="s">
        <v>113</v>
      </c>
      <c r="C89" s="55">
        <v>43282</v>
      </c>
      <c r="D89" s="8" t="s">
        <v>114</v>
      </c>
      <c r="E89" s="55">
        <v>43312</v>
      </c>
      <c r="F89" t="s">
        <v>115</v>
      </c>
    </row>
    <row r="90" spans="1:7" ht="13.5" thickBot="1">
      <c r="A90" t="s">
        <v>116</v>
      </c>
      <c r="F90" s="56">
        <f>E87</f>
        <v>50887.98341380659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2018-10-09T07:05:07Z</dcterms:modified>
  <cp:category/>
  <cp:version/>
  <cp:contentType/>
  <cp:contentStatus/>
</cp:coreProperties>
</file>