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<sst xmlns="http://schemas.openxmlformats.org/spreadsheetml/2006/main" count="171" uniqueCount="147">
  <si>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</si>
  <si>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</si>
  <si>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</si>
  <si>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</si>
  <si>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</si>
  <si>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</si>
  <si>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</si>
  <si>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</si>
  <si>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</si>
  <si>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</si>
  <si>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</si>
  <si>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</si>
  <si>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</si>
  <si>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</si>
  <si>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</si>
  <si>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</si>
  <si>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</si>
  <si>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</si>
  <si>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</si>
  <si>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</si>
  <si>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</si>
  <si>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</si>
  <si>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</si>
  <si>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</si>
  <si>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</si>
  <si>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</si>
  <si>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</si>
  <si>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</si>
  <si>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</si>
  <si>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</si>
  <si>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</si>
  <si>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</si>
  <si>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</si>
  <si>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</si>
  <si>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</si>
  <si>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</si>
  <si>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</si>
  <si>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</si>
  <si>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</si>
  <si>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</si>
  <si>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</si>
  <si>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</si>
  <si>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</si>
  <si>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</si>
  <si>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</si>
  <si>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</si>
  <si>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</si>
  <si>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</si>
  <si>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</si>
  <si>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</si>
  <si>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</si>
  <si>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</si>
  <si>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</si>
  <si>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</si>
  <si>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</si>
  <si>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</si>
  <si>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</si>
  <si>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</si>
  <si>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</si>
  <si>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</si>
  <si>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</si>
  <si>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</si>
  <si>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</si>
  <si>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</si>
  <si>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</si>
  <si>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</si>
  <si>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</si>
  <si>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</si>
  <si>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</si>
  <si>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</si>
  <si>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</si>
  <si>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</si>
  <si>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</si>
  <si>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</si>
  <si>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</si>
  <si>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</si>
  <si>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</si>
  <si>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</si>
  <si>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</si>
  <si>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2.  Работа по договору   (уборщица л/кл.)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</si>
  <si>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</si>
  <si>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</si>
  <si>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</si>
  <si>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</si>
  <si>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</si>
  <si>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</si>
  <si>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</si>
  <si>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</si>
  <si>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</si>
  <si>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</si>
  <si>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</si>
  <si>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</si>
  <si>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</si>
  <si>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</si>
  <si>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</si>
  <si>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</si>
  <si>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</si>
  <si>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</si>
  <si>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</si>
  <si>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</si>
  <si>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</si>
  <si>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</si>
  <si>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</si>
  <si>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</si>
  <si>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</si>
  <si>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</si>
  <si>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</si>
  <si>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</si>
  <si>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</si>
  <si>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</si>
  <si>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</si>
  <si>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</si>
  <si>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</si>
  <si>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</si>
  <si>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</si>
  <si>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</si>
  <si>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</si>
  <si>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</si>
  <si>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</si>
  <si>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</si>
  <si>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</si>
  <si>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</si>
  <si>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</si>
  <si>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</si>
  <si>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</si>
  <si>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</si>
  <si>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4</t>
  </si>
  <si>
    <t>1.2 Арендаторы (комстар)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</si>
  <si>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</si>
  <si>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</si>
  <si>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</si>
  <si>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</si>
  <si>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</si>
  <si>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0</t>
  </si>
  <si>
    <t>апреля</t>
  </si>
  <si>
    <t>за   апрель  2018 г.</t>
  </si>
  <si>
    <t>ост.на 01.05</t>
  </si>
  <si>
    <t>побелка деревьев, бордюров</t>
  </si>
  <si>
    <t>известь</t>
  </si>
  <si>
    <t>2кг</t>
  </si>
  <si>
    <t>кисть</t>
  </si>
  <si>
    <t>1шт</t>
  </si>
  <si>
    <t xml:space="preserve">ремонт шиферной кровли </t>
  </si>
  <si>
    <t>шифер</t>
  </si>
  <si>
    <t>2шт</t>
  </si>
  <si>
    <t xml:space="preserve">смена ламп (2шт) </t>
  </si>
  <si>
    <t>лампа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</si>
</sst>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0" fillId="0" borderId="11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M40" sqref="M40"/>
    </sheetView>
  </sheetViews>
  <sheetFormatPr defaultColWidth="9.00390625" defaultRowHeight="12.75"/>
  <cols>
    <col min="1" max="1" width="15.50390625" style="0" customWidth="1"/>
    <col min="3" max="3" width="10.625" style="0" customWidth="1"/>
    <col min="4" max="4" width="11.125" style="0" customWidth="1"/>
    <col min="5" max="5" width="11.00390625" style="0" customWidth="1"/>
    <col min="6" max="6" width="9.50390625" style="0" bestFit="1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4</v>
      </c>
      <c r="K2" s="5" t="s">
        <v>135</v>
      </c>
    </row>
    <row r="3" spans="1:13" ht="12.75">
      <c r="A3" t="s">
        <v>86</v>
      </c>
      <c r="J3" s="14" t="s">
        <v>35</v>
      </c>
      <c r="K3" s="57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134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L6*126.87*1.202</f>
        <v>0</v>
      </c>
    </row>
    <row r="7" spans="2:13" ht="12.75">
      <c r="B7" t="s">
        <v>89</v>
      </c>
      <c r="C7" s="1" t="s">
        <v>90</v>
      </c>
      <c r="D7" s="1"/>
      <c r="E7" s="1" t="s">
        <v>126</v>
      </c>
      <c r="J7" s="14">
        <v>2</v>
      </c>
      <c r="K7" s="14" t="s">
        <v>43</v>
      </c>
      <c r="L7" s="14"/>
      <c r="M7" s="46">
        <f aca="true" t="shared" si="0" ref="M7:M19">L7*126.87*1.202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</v>
      </c>
      <c r="M11" s="46">
        <f t="shared" si="0"/>
        <v>457.49322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51" t="s">
        <v>133</v>
      </c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/>
      <c r="M18" s="46">
        <f t="shared" si="0"/>
        <v>0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46">
        <f t="shared" si="0"/>
        <v>76.24887</v>
      </c>
    </row>
    <row r="20" spans="1:13" ht="12.75">
      <c r="A20" t="s">
        <v>102</v>
      </c>
      <c r="J20" s="20"/>
      <c r="K20" s="27" t="s">
        <v>57</v>
      </c>
      <c r="L20" s="28">
        <f>SUM(L6:L19)</f>
        <v>3.5</v>
      </c>
      <c r="M20" s="34">
        <f>SUM(M6:M19)</f>
        <v>533.74209</v>
      </c>
    </row>
    <row r="21" spans="1:11" ht="12.75">
      <c r="A21" t="s">
        <v>128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137</v>
      </c>
      <c r="L24" s="25">
        <v>2</v>
      </c>
      <c r="M24" s="33">
        <f aca="true" t="shared" si="1" ref="M24:M31">L24*126.87*1.202*1.15</f>
        <v>350.74480199999994</v>
      </c>
    </row>
    <row r="25" spans="1:13" ht="12.75">
      <c r="A25" t="s">
        <v>106</v>
      </c>
      <c r="J25" s="20">
        <v>2</v>
      </c>
      <c r="K25" s="20" t="s">
        <v>142</v>
      </c>
      <c r="L25" s="25">
        <f>0.024*81.2</f>
        <v>1.9488</v>
      </c>
      <c r="M25" s="33">
        <f t="shared" si="1"/>
        <v>341.7657350688</v>
      </c>
    </row>
    <row r="26" spans="1:13" ht="12.75">
      <c r="A26" t="s">
        <v>107</v>
      </c>
      <c r="J26" s="20">
        <v>3</v>
      </c>
      <c r="K26" s="20" t="s">
        <v>145</v>
      </c>
      <c r="L26" s="25">
        <v>0.14</v>
      </c>
      <c r="M26" s="33">
        <f t="shared" si="1"/>
        <v>24.552136139999998</v>
      </c>
    </row>
    <row r="27" spans="1:13" ht="12.75">
      <c r="A27" s="54" t="s">
        <v>108</v>
      </c>
      <c r="B27" s="54"/>
      <c r="C27" s="54"/>
      <c r="D27" s="54"/>
      <c r="E27" s="54"/>
      <c r="F27" s="54"/>
      <c r="G27" s="54"/>
      <c r="H27" s="54"/>
      <c r="J27" s="20">
        <v>4</v>
      </c>
      <c r="K27" s="20"/>
      <c r="L27" s="46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/>
      <c r="K32" s="29" t="s">
        <v>57</v>
      </c>
      <c r="L32" s="28">
        <f>SUM(L24:L31)</f>
        <v>4.0888</v>
      </c>
      <c r="M32" s="34">
        <f>SUM(M24:M31)</f>
        <v>717.0626732088</v>
      </c>
    </row>
    <row r="33" spans="1:11" ht="12.75">
      <c r="A33" t="s">
        <v>1</v>
      </c>
      <c r="E33">
        <v>1573.6</v>
      </c>
      <c r="F33" t="s">
        <v>65</v>
      </c>
      <c r="K33" s="1" t="s">
        <v>61</v>
      </c>
    </row>
    <row r="34" spans="1:13" ht="12.75">
      <c r="A34" t="s">
        <v>2</v>
      </c>
      <c r="E34">
        <v>0</v>
      </c>
      <c r="F34" t="s">
        <v>65</v>
      </c>
      <c r="J34" s="22" t="s">
        <v>35</v>
      </c>
      <c r="K34" s="22"/>
      <c r="L34" s="22" t="s">
        <v>62</v>
      </c>
      <c r="M34" s="22" t="s">
        <v>41</v>
      </c>
    </row>
    <row r="35" spans="1:13" ht="12.75">
      <c r="A35" t="s">
        <v>3</v>
      </c>
      <c r="J35" s="23" t="s">
        <v>36</v>
      </c>
      <c r="K35" s="23" t="s">
        <v>37</v>
      </c>
      <c r="L35" s="23"/>
      <c r="M35" s="23" t="s">
        <v>63</v>
      </c>
    </row>
    <row r="36" spans="1:13" ht="12.75">
      <c r="A36" t="s">
        <v>4</v>
      </c>
      <c r="E36">
        <v>188.4</v>
      </c>
      <c r="F36" t="s">
        <v>65</v>
      </c>
      <c r="J36" s="23">
        <v>1</v>
      </c>
      <c r="K36" s="44" t="s">
        <v>138</v>
      </c>
      <c r="L36" s="23" t="s">
        <v>139</v>
      </c>
      <c r="M36" s="23">
        <v>41.54</v>
      </c>
    </row>
    <row r="37" spans="10:13" ht="12.75">
      <c r="J37" s="23">
        <v>2</v>
      </c>
      <c r="K37" s="44" t="s">
        <v>140</v>
      </c>
      <c r="L37" s="23" t="s">
        <v>141</v>
      </c>
      <c r="M37" s="23">
        <v>134.48</v>
      </c>
    </row>
    <row r="38" spans="2:13" ht="12.75">
      <c r="B38" s="1" t="s">
        <v>5</v>
      </c>
      <c r="C38" s="1"/>
      <c r="J38" s="23">
        <v>3</v>
      </c>
      <c r="K38" s="44" t="s">
        <v>143</v>
      </c>
      <c r="L38" s="23" t="s">
        <v>144</v>
      </c>
      <c r="M38" s="23">
        <f>2*220</f>
        <v>440</v>
      </c>
    </row>
    <row r="39" spans="10:13" ht="12.75">
      <c r="J39" s="23">
        <v>4</v>
      </c>
      <c r="K39" s="44" t="s">
        <v>146</v>
      </c>
      <c r="L39" s="23" t="s">
        <v>144</v>
      </c>
      <c r="M39" s="23">
        <f>2*13.96</f>
        <v>27.92</v>
      </c>
    </row>
    <row r="40" spans="1:13" ht="12.75">
      <c r="A40" s="2" t="s">
        <v>6</v>
      </c>
      <c r="F40" s="11">
        <v>22799.92</v>
      </c>
      <c r="J40" s="23">
        <v>5</v>
      </c>
      <c r="K40" s="44"/>
      <c r="L40" s="23"/>
      <c r="M40" s="23"/>
    </row>
    <row r="41" spans="1:13" ht="12.75">
      <c r="A41" t="s">
        <v>7</v>
      </c>
      <c r="F41" s="5">
        <v>20094</v>
      </c>
      <c r="J41" s="23">
        <v>6</v>
      </c>
      <c r="K41" s="44"/>
      <c r="L41" s="23"/>
      <c r="M41" s="23"/>
    </row>
    <row r="42" spans="2:13" ht="12.75">
      <c r="B42" t="s">
        <v>8</v>
      </c>
      <c r="F42" s="9">
        <f>F41/F40</f>
        <v>0.881318881820638</v>
      </c>
      <c r="J42" s="23">
        <v>7</v>
      </c>
      <c r="K42" s="44"/>
      <c r="L42" s="23"/>
      <c r="M42" s="23"/>
    </row>
    <row r="43" spans="1:13" ht="12.75">
      <c r="A43" t="s">
        <v>127</v>
      </c>
      <c r="F43" s="5">
        <f>250</f>
        <v>250</v>
      </c>
      <c r="J43" s="23">
        <v>8</v>
      </c>
      <c r="K43" s="44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20344</v>
      </c>
      <c r="J44" s="23">
        <v>9</v>
      </c>
      <c r="K44" s="44"/>
      <c r="L44" s="23"/>
      <c r="M44" s="23"/>
    </row>
    <row r="45" spans="10:13" ht="12.75">
      <c r="J45" s="25">
        <v>10</v>
      </c>
      <c r="K45" s="45"/>
      <c r="L45" s="25"/>
      <c r="M45" s="25"/>
    </row>
    <row r="46" spans="2:13" ht="12.75">
      <c r="B46" s="1" t="s">
        <v>10</v>
      </c>
      <c r="C46" s="1"/>
      <c r="J46" s="25">
        <v>11</v>
      </c>
      <c r="K46" s="45"/>
      <c r="L46" s="25"/>
      <c r="M46" s="25"/>
    </row>
    <row r="47" spans="10:13" ht="12.75">
      <c r="J47" s="25">
        <v>12</v>
      </c>
      <c r="K47" s="45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5">
        <v>13</v>
      </c>
      <c r="K48" s="45"/>
      <c r="L48" s="25"/>
      <c r="M48" s="25"/>
    </row>
    <row r="49" spans="1:13" ht="12.75">
      <c r="A49" t="s">
        <v>12</v>
      </c>
      <c r="F49" s="11">
        <f>6150*1.202</f>
        <v>7392.3</v>
      </c>
      <c r="J49" s="25">
        <v>14</v>
      </c>
      <c r="K49" s="45"/>
      <c r="L49" s="25"/>
      <c r="M49" s="25"/>
    </row>
    <row r="50" spans="1:13" ht="12.75">
      <c r="A50" s="6" t="s">
        <v>79</v>
      </c>
      <c r="F50" s="5">
        <f>1000*1.202</f>
        <v>1202</v>
      </c>
      <c r="J50" s="25">
        <v>15</v>
      </c>
      <c r="K50" s="45"/>
      <c r="L50" s="25"/>
      <c r="M50" s="25"/>
    </row>
    <row r="51" spans="1:13" ht="12.75">
      <c r="A51" s="6" t="s">
        <v>83</v>
      </c>
      <c r="E51" s="5">
        <v>0</v>
      </c>
      <c r="F51" s="5">
        <f>E51*E33</f>
        <v>0</v>
      </c>
      <c r="J51" s="25">
        <v>16</v>
      </c>
      <c r="K51" s="45"/>
      <c r="L51" s="25"/>
      <c r="M51" s="25"/>
    </row>
    <row r="52" spans="1:13" ht="12.75">
      <c r="A52" s="4" t="s">
        <v>33</v>
      </c>
      <c r="F52" s="32">
        <f>F49+F50+F51</f>
        <v>8594.3</v>
      </c>
      <c r="J52" s="25">
        <v>17</v>
      </c>
      <c r="K52" s="45"/>
      <c r="L52" s="25"/>
      <c r="M52" s="25"/>
    </row>
    <row r="53" spans="1:13" ht="12.75">
      <c r="A53" s="4" t="s">
        <v>15</v>
      </c>
      <c r="J53" s="25">
        <v>18</v>
      </c>
      <c r="K53" s="45"/>
      <c r="L53" s="25"/>
      <c r="M53" s="25"/>
    </row>
    <row r="54" spans="1:13" ht="12.75">
      <c r="A54" t="s">
        <v>73</v>
      </c>
      <c r="D54" s="5">
        <v>1.99</v>
      </c>
      <c r="E54" t="s">
        <v>14</v>
      </c>
      <c r="F54" s="11">
        <f>E33*D54</f>
        <v>3131.464</v>
      </c>
      <c r="J54" s="25">
        <v>19</v>
      </c>
      <c r="K54" s="45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/>
      <c r="K55" s="20"/>
      <c r="L55" s="30" t="s">
        <v>64</v>
      </c>
      <c r="M55" s="34">
        <f>SUM(M36:M54)</f>
        <v>643.9399999999999</v>
      </c>
    </row>
    <row r="56" spans="1:6" ht="12.75">
      <c r="A56" s="4" t="s">
        <v>16</v>
      </c>
      <c r="B56" s="10"/>
      <c r="C56" s="10"/>
      <c r="F56" s="32">
        <f>SUM(F54:F55)</f>
        <v>3131.464</v>
      </c>
    </row>
    <row r="57" spans="1:2" ht="12.75">
      <c r="A57" s="4" t="s">
        <v>17</v>
      </c>
      <c r="B57" s="4"/>
    </row>
    <row r="58" spans="1:6" ht="12.75">
      <c r="A58" t="s">
        <v>18</v>
      </c>
      <c r="C58" s="53">
        <v>184596</v>
      </c>
      <c r="D58">
        <v>228897.7</v>
      </c>
      <c r="E58">
        <v>1537.6</v>
      </c>
      <c r="F58" s="35">
        <f>C58/D58*E58</f>
        <v>1240.007259138034</v>
      </c>
    </row>
    <row r="59" spans="1:6" ht="12.75">
      <c r="A59" t="s">
        <v>19</v>
      </c>
      <c r="F59" s="35">
        <f>M20</f>
        <v>533.74209</v>
      </c>
    </row>
    <row r="60" spans="1:6" ht="12.75">
      <c r="A60" t="s">
        <v>20</v>
      </c>
      <c r="F60" s="11">
        <f>M32</f>
        <v>717.0626732088</v>
      </c>
    </row>
    <row r="61" spans="1:6" ht="12.75">
      <c r="A61" t="s">
        <v>71</v>
      </c>
      <c r="F61" s="5">
        <v>0</v>
      </c>
    </row>
    <row r="62" spans="1:6" ht="12.75">
      <c r="A62" t="s">
        <v>21</v>
      </c>
      <c r="F62" s="11">
        <f>M55</f>
        <v>643.9399999999999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1573.6</v>
      </c>
      <c r="C65" t="s">
        <v>13</v>
      </c>
      <c r="D65" s="11">
        <v>0.28</v>
      </c>
      <c r="E65" t="s">
        <v>14</v>
      </c>
      <c r="F65" s="11">
        <f>B65*D65</f>
        <v>440.608</v>
      </c>
    </row>
    <row r="66" spans="1:6" ht="12.75">
      <c r="A66" s="48" t="s">
        <v>74</v>
      </c>
      <c r="B66" s="48"/>
      <c r="C66" s="48"/>
      <c r="D66" s="52"/>
      <c r="E66" s="48"/>
      <c r="F66" s="52">
        <v>0</v>
      </c>
    </row>
    <row r="67" spans="1:6" ht="12.75">
      <c r="A67" s="48" t="s">
        <v>84</v>
      </c>
      <c r="B67" s="48"/>
      <c r="C67" s="48"/>
      <c r="D67" s="52">
        <v>0</v>
      </c>
      <c r="E67" s="48"/>
      <c r="F67" s="52">
        <f>D67*E33</f>
        <v>0</v>
      </c>
    </row>
    <row r="68" spans="1:6" ht="12.75">
      <c r="A68" s="4" t="s">
        <v>24</v>
      </c>
      <c r="B68" s="10"/>
      <c r="C68" s="10"/>
      <c r="F68" s="32">
        <f>SUM(F58:F67)</f>
        <v>3575.3600223468343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1573.6</v>
      </c>
      <c r="C70" t="s">
        <v>65</v>
      </c>
      <c r="D70" s="5">
        <v>0.24</v>
      </c>
      <c r="E70" t="s">
        <v>14</v>
      </c>
      <c r="F70" s="11">
        <f>B70*D70</f>
        <v>377.664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1573.6</v>
      </c>
      <c r="C73" t="s">
        <v>13</v>
      </c>
      <c r="D73" s="11">
        <v>0.99</v>
      </c>
      <c r="E73" t="s">
        <v>14</v>
      </c>
      <c r="F73" s="11">
        <f>B73*D73</f>
        <v>1557.8639999999998</v>
      </c>
    </row>
    <row r="74" spans="1:6" ht="12.75">
      <c r="A74" s="4" t="s">
        <v>28</v>
      </c>
      <c r="F74" s="32">
        <f>F70+F73</f>
        <v>1935.5279999999998</v>
      </c>
    </row>
    <row r="75" ht="12.75">
      <c r="A75" s="4" t="s">
        <v>29</v>
      </c>
    </row>
    <row r="76" spans="1:6" ht="12.75">
      <c r="A76" s="7" t="s">
        <v>30</v>
      </c>
      <c r="B76" s="7"/>
      <c r="C76" s="7"/>
      <c r="D76" s="7"/>
      <c r="E76" s="7"/>
      <c r="F76" s="7"/>
    </row>
    <row r="77" spans="2:6" ht="12.75">
      <c r="B77">
        <v>1573.6</v>
      </c>
      <c r="C77" t="s">
        <v>13</v>
      </c>
      <c r="D77" s="11">
        <v>2.01</v>
      </c>
      <c r="E77" t="s">
        <v>14</v>
      </c>
      <c r="F77" s="11">
        <f>B77*D77</f>
        <v>3162.9359999999997</v>
      </c>
    </row>
    <row r="78" spans="1:6" ht="12.75">
      <c r="A78" s="4" t="s">
        <v>31</v>
      </c>
      <c r="F78" s="32">
        <f>SUM(F77)</f>
        <v>3162.9359999999997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D79*E33</f>
        <v>0</v>
      </c>
    </row>
    <row r="80" spans="1:8" ht="12.75">
      <c r="A80" s="1" t="s">
        <v>32</v>
      </c>
      <c r="B80" s="1"/>
      <c r="F80" s="32">
        <f>F52+F56+F68+F74+F78+F79</f>
        <v>20399.588022346834</v>
      </c>
      <c r="G80" s="7"/>
      <c r="H80" s="7"/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1183.1761052961162</v>
      </c>
      <c r="G81" s="7"/>
      <c r="H81" s="7"/>
      <c r="I81" s="7"/>
    </row>
    <row r="82" spans="1:9" ht="12.75">
      <c r="A82" s="1"/>
      <c r="B82" s="36" t="s">
        <v>129</v>
      </c>
      <c r="C82" s="36"/>
      <c r="D82" s="1"/>
      <c r="E82" s="58"/>
      <c r="F82" s="59">
        <v>986.48</v>
      </c>
      <c r="G82" s="7"/>
      <c r="H82" s="7"/>
      <c r="I82" s="7"/>
    </row>
    <row r="83" spans="1:9" ht="12.75">
      <c r="A83" s="1"/>
      <c r="B83" s="36" t="s">
        <v>130</v>
      </c>
      <c r="C83" s="36"/>
      <c r="D83" s="1"/>
      <c r="E83" s="58"/>
      <c r="F83" s="59">
        <v>188.75</v>
      </c>
      <c r="G83" s="7"/>
      <c r="H83" s="7"/>
      <c r="I83" s="7"/>
    </row>
    <row r="84" spans="1:9" ht="12.75">
      <c r="A84" s="1"/>
      <c r="B84" s="36" t="s">
        <v>131</v>
      </c>
      <c r="C84" s="36"/>
      <c r="D84" s="1"/>
      <c r="E84" s="58"/>
      <c r="F84" s="59">
        <f>0</f>
        <v>0</v>
      </c>
      <c r="G84" s="7"/>
      <c r="H84" s="7"/>
      <c r="I84" s="7"/>
    </row>
    <row r="85" spans="1:6" ht="13.5">
      <c r="A85" s="12" t="s">
        <v>34</v>
      </c>
      <c r="B85" s="12"/>
      <c r="C85" s="12"/>
      <c r="D85" s="12"/>
      <c r="E85" s="12"/>
      <c r="F85" s="31">
        <f>F80+F81+F82+F83+F84</f>
        <v>22757.99412764295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136</v>
      </c>
    </row>
    <row r="87" spans="1:6" ht="12.75">
      <c r="A87" s="13"/>
      <c r="B87" s="39">
        <v>43191</v>
      </c>
      <c r="C87" s="40">
        <v>-340135</v>
      </c>
      <c r="D87" s="42">
        <f>F44</f>
        <v>20344</v>
      </c>
      <c r="E87" s="42">
        <f>F85</f>
        <v>22757.99412764295</v>
      </c>
      <c r="F87" s="43">
        <f>C87+D87-E87</f>
        <v>-342548.99412764295</v>
      </c>
    </row>
    <row r="89" spans="1:6" ht="13.5" thickBot="1">
      <c r="A89" t="s">
        <v>111</v>
      </c>
      <c r="C89" s="55">
        <v>43191</v>
      </c>
      <c r="D89" s="8" t="s">
        <v>112</v>
      </c>
      <c r="E89" s="55">
        <v>43220</v>
      </c>
      <c r="F89" t="s">
        <v>113</v>
      </c>
    </row>
    <row r="90" spans="1:7" ht="13.5" thickBot="1">
      <c r="A90" t="s">
        <v>114</v>
      </c>
      <c r="F90" s="56">
        <f>E87</f>
        <v>22757.99412764295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2017-08-21T12:50:36Z</cp:lastPrinted>
  <dcterms:created xsi:type="dcterms:W3CDTF">2008-08-18T07:30:19Z</dcterms:created>
  <dcterms:modified xsi:type="dcterms:W3CDTF">2018-06-26T12:50:29Z</dcterms:modified>
  <cp:category/>
  <cp:version/>
  <cp:contentType/>
  <cp:contentStatus/>
</cp:coreProperties>
</file>