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<sst xmlns="http://schemas.openxmlformats.org/spreadsheetml/2006/main" count="169" uniqueCount="146">
  <si>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</si>
  <si>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</si>
  <si>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</si>
  <si>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</si>
  <si>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</si>
  <si>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</si>
  <si>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</si>
  <si>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</si>
  <si>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</si>
  <si>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</si>
  <si>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</si>
  <si>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</si>
  <si>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</si>
  <si>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</si>
  <si>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</si>
  <si>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</si>
  <si>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</si>
  <si>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</si>
  <si>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</si>
  <si>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</si>
  <si>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</si>
  <si>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</si>
  <si>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</si>
  <si>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</si>
  <si>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</si>
  <si>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</si>
  <si>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</si>
  <si>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</si>
  <si>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</si>
  <si>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</si>
  <si>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</si>
  <si>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</si>
  <si>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</si>
  <si>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</si>
  <si>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</si>
  <si>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</si>
  <si>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</si>
  <si>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</si>
  <si>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</si>
  <si>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</si>
  <si>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</si>
  <si>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</si>
  <si>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</si>
  <si>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</si>
  <si>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</si>
  <si>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</si>
  <si>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</si>
  <si>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</si>
  <si>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</si>
  <si>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</si>
  <si>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</si>
  <si>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</si>
  <si>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</si>
  <si>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</si>
  <si>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</si>
  <si>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</si>
  <si>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</si>
  <si>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</si>
  <si>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</si>
  <si>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</si>
  <si>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</si>
  <si>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</si>
  <si>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</si>
  <si>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</si>
  <si>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</si>
  <si>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</si>
  <si>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</si>
  <si>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</si>
  <si>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</si>
  <si>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</si>
  <si>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</si>
  <si>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</si>
  <si>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</si>
  <si>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</si>
  <si>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</si>
  <si>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</si>
  <si>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</si>
  <si>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</si>
  <si>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</si>
  <si>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</si>
  <si>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</si>
  <si>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</si>
  <si>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</si>
  <si>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</si>
  <si>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</si>
  <si>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</si>
  <si>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</si>
  <si>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</si>
  <si>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</si>
  <si>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</si>
  <si>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</si>
  <si>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</si>
  <si>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</si>
  <si>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</si>
  <si>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</si>
  <si>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</si>
  <si>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</si>
  <si>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</si>
  <si>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</si>
  <si>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</si>
  <si>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</si>
  <si>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</si>
  <si>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</si>
  <si>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</si>
  <si>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</si>
  <si>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</si>
  <si>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</si>
  <si>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</si>
  <si>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</si>
  <si>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</si>
  <si>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</si>
  <si>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</si>
  <si>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</si>
  <si>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</si>
  <si>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</si>
  <si>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</si>
  <si>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</si>
  <si>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</si>
  <si>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</si>
  <si>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</si>
  <si>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</si>
  <si>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</si>
  <si>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</si>
  <si>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</si>
  <si>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</si>
  <si>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</si>
  <si>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</si>
  <si>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</si>
  <si>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</si>
  <si>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</si>
  <si>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</si>
  <si>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</si>
  <si>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</si>
  <si>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мая</t>
  </si>
  <si>
    <t>за   май  2018 г.</t>
  </si>
  <si>
    <t>ост.на 01.06</t>
  </si>
  <si>
    <t>откачка воды из техполий</t>
  </si>
  <si>
    <t xml:space="preserve">смена вентиля д 15 (4шт) </t>
  </si>
  <si>
    <t>вентиль д 15</t>
  </si>
  <si>
    <t>4шт</t>
  </si>
  <si>
    <t>смена ламп (13шт)</t>
  </si>
  <si>
    <t>лампа</t>
  </si>
  <si>
    <t>13шт</t>
  </si>
  <si>
    <t>побелка деревьев</t>
  </si>
  <si>
    <t>известь</t>
  </si>
  <si>
    <t>13кг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</si>
</sst>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5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4.11</v>
      </c>
      <c r="M6" s="50">
        <f>L6*126.87*1.202</f>
        <v>626.7657114000001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50">
        <f t="shared" si="0"/>
        <v>1337.4051797999998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50">
        <f t="shared" si="0"/>
        <v>1143.73305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37.45</v>
      </c>
      <c r="M20" s="34">
        <f>SUM(M6:M19)</f>
        <v>5711.040363000001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23">
        <f>0.25*7</f>
        <v>1.75</v>
      </c>
      <c r="M24" s="33">
        <f>L24*126.87*1.202*1.15</f>
        <v>306.90170175</v>
      </c>
    </row>
    <row r="25" spans="1:13" ht="12.75">
      <c r="A25" t="s">
        <v>113</v>
      </c>
      <c r="J25" s="35">
        <v>2</v>
      </c>
      <c r="K25" s="36" t="s">
        <v>137</v>
      </c>
      <c r="L25" s="59">
        <f>0.04*81</f>
        <v>3.24</v>
      </c>
      <c r="M25" s="33">
        <f aca="true" t="shared" si="1" ref="M25:M39">L25*126.87*1.202*1.15</f>
        <v>568.20657924</v>
      </c>
    </row>
    <row r="26" spans="1:13" ht="12.75">
      <c r="A26" t="s">
        <v>114</v>
      </c>
      <c r="J26" s="35">
        <v>3</v>
      </c>
      <c r="K26" s="36" t="s">
        <v>140</v>
      </c>
      <c r="L26" s="59">
        <f>0.13*7.1</f>
        <v>0.9229999999999999</v>
      </c>
      <c r="M26" s="33">
        <f t="shared" si="1"/>
        <v>161.868726123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143</v>
      </c>
      <c r="L27" s="59">
        <v>1.85</v>
      </c>
      <c r="M27" s="33">
        <f t="shared" si="1"/>
        <v>324.43894185000005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f>51277.03-4.58</f>
        <v>51272.45</v>
      </c>
      <c r="J40" s="20"/>
      <c r="K40" s="30" t="s">
        <v>56</v>
      </c>
      <c r="L40" s="28">
        <f>SUM(L24:L39)</f>
        <v>7.763</v>
      </c>
      <c r="M40" s="34">
        <f>SUM(M24:M39)</f>
        <v>1361.415948963</v>
      </c>
    </row>
    <row r="41" spans="1:11" ht="12.75">
      <c r="A41" t="s">
        <v>7</v>
      </c>
      <c r="F41" s="5">
        <f>42852.29</f>
        <v>42852.29</v>
      </c>
      <c r="K41" s="1" t="s">
        <v>60</v>
      </c>
    </row>
    <row r="42" spans="2:13" ht="12.75">
      <c r="B42" t="s">
        <v>8</v>
      </c>
      <c r="F42" s="9">
        <f>F41/F40</f>
        <v>0.8357761331865359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3" t="s">
        <v>132</v>
      </c>
      <c r="B43" s="63"/>
      <c r="C43" s="63"/>
      <c r="D43" s="63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58535.06</v>
      </c>
      <c r="J44" s="20">
        <v>1</v>
      </c>
      <c r="K44" s="20" t="s">
        <v>138</v>
      </c>
      <c r="L44" s="25" t="s">
        <v>139</v>
      </c>
      <c r="M44" s="25">
        <f>4*281.67</f>
        <v>1126.68</v>
      </c>
    </row>
    <row r="45" spans="10:13" ht="12.75">
      <c r="J45" s="20">
        <v>2</v>
      </c>
      <c r="K45" s="20" t="s">
        <v>141</v>
      </c>
      <c r="L45" s="25" t="s">
        <v>142</v>
      </c>
      <c r="M45" s="25">
        <f>13*14.61</f>
        <v>189.93</v>
      </c>
    </row>
    <row r="46" spans="2:13" ht="12.75">
      <c r="B46" s="1" t="s">
        <v>10</v>
      </c>
      <c r="C46" s="1"/>
      <c r="J46" s="20">
        <v>3</v>
      </c>
      <c r="K46" s="20" t="s">
        <v>144</v>
      </c>
      <c r="L46" s="25" t="s">
        <v>145</v>
      </c>
      <c r="M46" s="25">
        <f>13*9.16</f>
        <v>119.08</v>
      </c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(6160+1080)*1.202</f>
        <v>8702.48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11106.48</v>
      </c>
      <c r="J52" s="20">
        <v>9</v>
      </c>
      <c r="K52" s="25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184596</v>
      </c>
      <c r="D58">
        <v>228897.7</v>
      </c>
      <c r="E58">
        <v>3654.2</v>
      </c>
      <c r="F58" s="37">
        <f>C58/D58*E58</f>
        <v>2946.952735654399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5711.040363000001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1361.415948963</v>
      </c>
      <c r="J60" s="20"/>
      <c r="K60" s="20"/>
      <c r="L60" s="31" t="s">
        <v>63</v>
      </c>
      <c r="M60" s="28">
        <f>SUM(M44:M59)</f>
        <v>1435.69</v>
      </c>
    </row>
    <row r="61" spans="1:6" ht="12.75">
      <c r="A61" t="s">
        <v>70</v>
      </c>
      <c r="F61" s="5">
        <f>1*600*1.202</f>
        <v>721.1999999999999</v>
      </c>
    </row>
    <row r="62" spans="1:6" ht="12.75">
      <c r="A62" t="s">
        <v>22</v>
      </c>
      <c r="F62" s="5">
        <f>M60</f>
        <v>1435.69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0.35</v>
      </c>
      <c r="E65" t="s">
        <v>14</v>
      </c>
      <c r="F65" s="11">
        <f>B65*D65</f>
        <v>1279.6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13455.899047617402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0.26</v>
      </c>
      <c r="E70" t="s">
        <v>14</v>
      </c>
      <c r="F70" s="11">
        <f>B70*D70</f>
        <v>950.5600000000001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</v>
      </c>
      <c r="E73" t="s">
        <v>14</v>
      </c>
      <c r="F73" s="11">
        <f>B73*D73</f>
        <v>3290.4</v>
      </c>
    </row>
    <row r="74" spans="1:6" ht="12.75">
      <c r="A74" s="4" t="s">
        <v>29</v>
      </c>
      <c r="F74" s="32">
        <f>F70+F73</f>
        <v>4240.96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2.02</v>
      </c>
      <c r="E77" t="s">
        <v>14</v>
      </c>
      <c r="F77" s="11">
        <f>B77*D77</f>
        <v>7385.12</v>
      </c>
    </row>
    <row r="78" spans="1:6" ht="12.75">
      <c r="A78" s="4" t="s">
        <v>31</v>
      </c>
      <c r="F78" s="32">
        <f>SUM(F77)</f>
        <v>7385.12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43463.8990476174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2520.906144761809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2311.54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48588.53519237921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43221</v>
      </c>
      <c r="C87" s="42">
        <v>43573</v>
      </c>
      <c r="D87" s="45">
        <f>F44</f>
        <v>58535.06</v>
      </c>
      <c r="E87" s="45">
        <f>F85</f>
        <v>48588.53519237921</v>
      </c>
      <c r="F87" s="46">
        <f>C87+D87-E87</f>
        <v>53519.524807620786</v>
      </c>
    </row>
    <row r="89" spans="1:6" ht="13.5" thickBot="1">
      <c r="A89" t="s">
        <v>86</v>
      </c>
      <c r="C89" s="56">
        <v>43221</v>
      </c>
      <c r="D89" s="8" t="s">
        <v>87</v>
      </c>
      <c r="E89" s="56">
        <v>43251</v>
      </c>
      <c r="F89" t="s">
        <v>88</v>
      </c>
    </row>
    <row r="90" spans="1:7" ht="13.5" thickBot="1">
      <c r="A90" t="s">
        <v>89</v>
      </c>
      <c r="F90" s="57">
        <f>E87</f>
        <v>48588.53519237921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2018-07-26T11:20:14Z</dcterms:modified>
  <cp:category/>
  <cp:version/>
  <cp:contentType/>
  <cp:contentStatus/>
</cp:coreProperties>
</file>