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<sst xmlns="http://schemas.openxmlformats.org/spreadsheetml/2006/main" count="166" uniqueCount="143">
  <si>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</si>
  <si>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</si>
  <si>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</si>
  <si>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</si>
  <si>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</si>
  <si>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</si>
  <si>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</si>
  <si>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</si>
  <si>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</si>
  <si>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</si>
  <si>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</si>
  <si>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</si>
  <si>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</si>
  <si>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</si>
  <si>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</si>
  <si>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</si>
  <si>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</si>
  <si>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</si>
  <si>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</si>
  <si>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</si>
  <si>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</si>
  <si>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</si>
  <si>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</si>
  <si>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</si>
  <si>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</si>
  <si>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</si>
  <si>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</si>
  <si>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</si>
  <si>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</si>
  <si>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</si>
  <si>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</si>
  <si>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</si>
  <si>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</si>
  <si>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</si>
  <si>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</si>
  <si>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</si>
  <si>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</si>
  <si>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</si>
  <si>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</si>
  <si>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</si>
  <si>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</si>
  <si>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</si>
  <si>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</si>
  <si>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</si>
  <si>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</si>
  <si>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</si>
  <si>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</si>
  <si>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</si>
  <si>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</si>
  <si>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</si>
  <si>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</si>
  <si>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</si>
  <si>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</si>
  <si>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</si>
  <si>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</si>
  <si>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</si>
  <si>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</si>
  <si>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</si>
  <si>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</si>
  <si>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</si>
  <si>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</si>
  <si>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</si>
  <si>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</si>
  <si>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</si>
  <si>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</si>
  <si>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</si>
  <si>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</si>
  <si>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</si>
  <si>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</si>
  <si>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</si>
  <si>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</si>
  <si>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</si>
  <si>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</si>
  <si>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</si>
  <si>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</si>
  <si>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</si>
  <si>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</si>
  <si>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</si>
  <si>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</si>
  <si>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</si>
  <si>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</si>
  <si>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</si>
  <si>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</si>
  <si>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</si>
  <si>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</si>
  <si>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</si>
  <si>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</si>
  <si>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</si>
  <si>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</si>
  <si>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</si>
  <si>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</si>
  <si>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</si>
  <si>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</si>
  <si>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</si>
  <si>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</si>
  <si>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</si>
  <si>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</si>
  <si>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</si>
  <si>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</si>
  <si>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</si>
  <si>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</si>
  <si>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</si>
  <si>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</si>
  <si>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</si>
  <si>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</si>
  <si>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</si>
  <si>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</si>
  <si>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</si>
  <si>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</si>
  <si>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</si>
  <si>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</si>
  <si>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</si>
  <si>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</si>
  <si>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</si>
  <si>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</si>
  <si>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</si>
  <si>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</si>
  <si>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</si>
  <si>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</si>
  <si>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</si>
  <si>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</si>
  <si>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</si>
  <si>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</si>
  <si>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</si>
  <si>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</si>
  <si>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</si>
  <si>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</si>
  <si>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</si>
  <si>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</si>
  <si>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</si>
  <si>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</si>
  <si>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</si>
  <si>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</si>
  <si>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</si>
  <si>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</si>
  <si>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смена ламп (7шт) п-д2,3</t>
  </si>
  <si>
    <t>лампа</t>
  </si>
  <si>
    <t>7шт</t>
  </si>
  <si>
    <t>ремонт кровли козырькап-д2</t>
  </si>
  <si>
    <t>газ</t>
  </si>
  <si>
    <t>5кг</t>
  </si>
  <si>
    <t>мастика</t>
  </si>
  <si>
    <t>2кг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</si>
</sst>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91</v>
      </c>
      <c r="D2" s="8">
        <v>11</v>
      </c>
      <c r="K2" s="5" t="s">
        <v>134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133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500.1925872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500.1925872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12.5</v>
      </c>
      <c r="M17" s="46">
        <f t="shared" si="0"/>
        <v>1906.22175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343.119915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108</v>
      </c>
      <c r="J20" s="20"/>
      <c r="K20" s="27" t="s">
        <v>57</v>
      </c>
      <c r="L20" s="28">
        <f>SUM(L6:L19)</f>
        <v>21.81</v>
      </c>
      <c r="M20" s="34">
        <f>SUM(M6:M19)</f>
        <v>3325.9757094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f>0.07*7.1</f>
        <v>0.497</v>
      </c>
      <c r="M24" s="33">
        <f>L24*126.87*1.202*1.15</f>
        <v>87.160083297</v>
      </c>
    </row>
    <row r="25" spans="1:13" ht="12.75">
      <c r="A25" t="s">
        <v>112</v>
      </c>
      <c r="J25" s="20">
        <v>2</v>
      </c>
      <c r="K25" s="20" t="s">
        <v>138</v>
      </c>
      <c r="L25" s="46"/>
      <c r="M25" s="33">
        <v>6206.8</v>
      </c>
    </row>
    <row r="26" spans="1:13" ht="12.75">
      <c r="A26" t="s">
        <v>113</v>
      </c>
      <c r="J26" s="20">
        <v>3</v>
      </c>
      <c r="K26" s="20"/>
      <c r="L26" s="56"/>
      <c r="M26" s="33">
        <f aca="true" t="shared" si="1" ref="M26:M34">L26*126.87*1.202*1.15</f>
        <v>0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0.497</v>
      </c>
      <c r="M35" s="34">
        <f>SUM(M24:M34)</f>
        <v>6293.960083297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7*11.51</f>
        <v>80.57</v>
      </c>
    </row>
    <row r="40" spans="1:13" ht="12.75">
      <c r="A40" s="2" t="s">
        <v>6</v>
      </c>
      <c r="F40" s="11">
        <v>47876.78</v>
      </c>
      <c r="J40" s="20">
        <v>2</v>
      </c>
      <c r="K40" s="20" t="s">
        <v>139</v>
      </c>
      <c r="L40" s="25" t="s">
        <v>140</v>
      </c>
      <c r="M40" s="25">
        <f>5*26.55</f>
        <v>132.75</v>
      </c>
    </row>
    <row r="41" spans="1:13" ht="12.75">
      <c r="A41" t="s">
        <v>7</v>
      </c>
      <c r="F41" s="5">
        <v>43755.19</v>
      </c>
      <c r="J41" s="20">
        <v>3</v>
      </c>
      <c r="K41" s="20" t="s">
        <v>141</v>
      </c>
      <c r="L41" s="25" t="s">
        <v>142</v>
      </c>
      <c r="M41" s="25">
        <f>2*154.21</f>
        <v>308.42</v>
      </c>
    </row>
    <row r="42" spans="2:13" ht="12.75">
      <c r="B42" t="s">
        <v>8</v>
      </c>
      <c r="F42" s="9">
        <f>F41/F40</f>
        <v>0.9139125480034372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250+250+400</f>
        <v>900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44655.19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59"/>
      <c r="L48" s="25"/>
      <c r="M48" s="25"/>
    </row>
    <row r="49" spans="1:13" ht="12.75">
      <c r="A49" t="s">
        <v>12</v>
      </c>
      <c r="F49" s="11">
        <f>(5896.8)*1.202</f>
        <v>7087.9536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9011.1536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1.99</v>
      </c>
      <c r="E54" s="13" t="s">
        <v>14</v>
      </c>
      <c r="F54" s="11">
        <f>E33*D54</f>
        <v>6290.987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6290.987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179267</v>
      </c>
      <c r="D58">
        <v>178887</v>
      </c>
      <c r="E58">
        <v>3161.3</v>
      </c>
      <c r="F58" s="35">
        <f>C58/D58*E58</f>
        <v>3168.015378982263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3325.9757094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6293.960083297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521.74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521.74</v>
      </c>
    </row>
    <row r="65" spans="2:6" ht="12.75">
      <c r="B65">
        <v>3161.3</v>
      </c>
      <c r="C65" t="s">
        <v>13</v>
      </c>
      <c r="D65" s="11">
        <v>0.3</v>
      </c>
      <c r="E65" t="s">
        <v>14</v>
      </c>
      <c r="F65" s="11">
        <f>B65*D65</f>
        <v>948.39</v>
      </c>
    </row>
    <row r="66" spans="1:6" ht="12.75">
      <c r="A66" s="52" t="s">
        <v>78</v>
      </c>
      <c r="B66" s="52"/>
      <c r="C66" s="52"/>
      <c r="D66" s="60"/>
      <c r="E66" s="52"/>
      <c r="F66" s="60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14258.081171679261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0.25</v>
      </c>
      <c r="E70" t="s">
        <v>14</v>
      </c>
      <c r="F70" s="11">
        <f>B70*D70</f>
        <v>790.325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1.03</v>
      </c>
      <c r="E73" t="s">
        <v>14</v>
      </c>
      <c r="F73" s="11">
        <f>B73*D73</f>
        <v>3256.139</v>
      </c>
    </row>
    <row r="74" spans="1:6" ht="12.75">
      <c r="A74" s="4" t="s">
        <v>29</v>
      </c>
      <c r="F74" s="32">
        <f>F70+F73</f>
        <v>4046.464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2.47</v>
      </c>
      <c r="E77" t="s">
        <v>14</v>
      </c>
      <c r="F77" s="11">
        <f>B77*D77</f>
        <v>7808.411000000001</v>
      </c>
    </row>
    <row r="78" spans="1:6" ht="12.75">
      <c r="A78" s="4" t="s">
        <v>31</v>
      </c>
      <c r="F78" s="32">
        <f>SUM(F77)</f>
        <v>7808.411000000001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41415.09677167926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2402.075612757397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1826.46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284.6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1602.22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47530.452384436656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132</v>
      </c>
    </row>
    <row r="87" spans="1:6" ht="12.75">
      <c r="A87" s="13"/>
      <c r="B87" s="39">
        <v>43770</v>
      </c>
      <c r="C87" s="40">
        <v>-96943</v>
      </c>
      <c r="D87" s="43">
        <f>F44</f>
        <v>44655.19</v>
      </c>
      <c r="E87" s="43">
        <f>F85</f>
        <v>47530.452384436656</v>
      </c>
      <c r="F87" s="44">
        <f>C87+D87-E87</f>
        <v>-99818.26238443665</v>
      </c>
    </row>
    <row r="89" spans="1:6" ht="13.5" thickBot="1">
      <c r="A89" t="s">
        <v>85</v>
      </c>
      <c r="C89" s="54">
        <v>43405</v>
      </c>
      <c r="D89" s="8" t="s">
        <v>86</v>
      </c>
      <c r="E89" s="54">
        <v>43434</v>
      </c>
      <c r="F89" t="s">
        <v>87</v>
      </c>
    </row>
    <row r="90" spans="1:7" ht="13.5" thickBot="1">
      <c r="A90" t="s">
        <v>88</v>
      </c>
      <c r="F90" s="55">
        <f>E87</f>
        <v>47530.452384436656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2017-08-21T12:46:05Z</cp:lastPrinted>
  <dcterms:created xsi:type="dcterms:W3CDTF">2008-08-18T07:30:19Z</dcterms:created>
  <dcterms:modified xsi:type="dcterms:W3CDTF">2019-02-19T08:27:47Z</dcterms:modified>
  <cp:category/>
  <cp:version/>
  <cp:contentType/>
  <cp:contentStatus/>
</cp:coreProperties>
</file>