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<sst xmlns="http://schemas.openxmlformats.org/spreadsheetml/2006/main" count="164" uniqueCount="141">
  <si>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</si>
  <si>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</si>
  <si>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</si>
  <si>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</si>
  <si>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</si>
  <si>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</si>
  <si>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</si>
  <si>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</si>
  <si>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</si>
  <si>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</si>
  <si>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</si>
  <si>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</si>
  <si>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</si>
  <si>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</si>
  <si>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</si>
  <si>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</si>
  <si>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</si>
  <si>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</si>
  <si>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</si>
  <si>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</si>
  <si>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</si>
  <si>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</si>
  <si>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</si>
  <si>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</si>
  <si>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</si>
  <si>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</si>
  <si>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</si>
  <si>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</si>
  <si>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</si>
  <si>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</si>
  <si>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</si>
  <si>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</si>
  <si>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</si>
  <si>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</si>
  <si>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</si>
  <si>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</si>
  <si>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</si>
  <si>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</si>
  <si>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</si>
  <si>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</si>
  <si>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</si>
  <si>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</si>
  <si>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</si>
  <si>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</si>
  <si>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</si>
  <si>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</si>
  <si>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</si>
  <si>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</si>
  <si>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</si>
  <si>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</si>
  <si>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</si>
  <si>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</si>
  <si>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</si>
  <si>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</si>
  <si>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</si>
  <si>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</si>
  <si>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</si>
  <si>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</si>
  <si>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</si>
  <si>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</si>
  <si>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</si>
  <si>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</si>
  <si>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</si>
  <si>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</si>
  <si>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</si>
  <si>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</si>
  <si>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</si>
  <si>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</si>
  <si>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</si>
  <si>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</si>
  <si>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</si>
  <si>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</si>
  <si>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</si>
  <si>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</si>
  <si>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</si>
  <si>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</si>
  <si>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</si>
  <si>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</si>
  <si>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</si>
  <si>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</si>
  <si>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</si>
  <si>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</si>
  <si>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</si>
  <si>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</si>
  <si>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</si>
  <si>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</si>
  <si>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</si>
  <si>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</si>
  <si>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</si>
  <si>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</si>
  <si>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</si>
  <si>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</si>
  <si>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</si>
  <si>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</si>
  <si>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</si>
  <si>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</si>
  <si>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</si>
  <si>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</si>
  <si>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</si>
  <si>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</si>
  <si>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</si>
  <si>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</si>
  <si>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</si>
  <si>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</si>
  <si>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</si>
  <si>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</si>
  <si>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</si>
  <si>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</si>
  <si>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</si>
  <si>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</si>
  <si>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</si>
  <si>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</si>
  <si>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</si>
  <si>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</si>
  <si>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</si>
  <si>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</si>
  <si>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</si>
  <si>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</si>
  <si>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</si>
  <si>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</si>
  <si>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</si>
  <si>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</si>
  <si>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</si>
  <si>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</si>
  <si>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</si>
  <si>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</si>
  <si>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</si>
  <si>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</si>
  <si>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</si>
  <si>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</si>
  <si>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</si>
  <si>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</si>
  <si>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мая</t>
  </si>
  <si>
    <t>за   май  2018 г.</t>
  </si>
  <si>
    <t>ост.на 01.06</t>
  </si>
  <si>
    <t>смена ламп (13шт)</t>
  </si>
  <si>
    <t>лампа</t>
  </si>
  <si>
    <t>13шт</t>
  </si>
  <si>
    <t>побелка деревьев</t>
  </si>
  <si>
    <t>известь</t>
  </si>
  <si>
    <t>13кг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</si>
</sst>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4">
        <f>L6*126.87*1.202</f>
        <v>626.7657114000001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4">
        <f t="shared" si="0"/>
        <v>1485.170766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32.2</v>
      </c>
      <c r="M20" s="34">
        <f>SUM(M6:M19)</f>
        <v>4486.0114854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>
        <f>0.13*7.1</f>
        <v>0.9229999999999999</v>
      </c>
      <c r="M24" s="33">
        <f>L24*126.87*1.202*1.15</f>
        <v>161.868726123</v>
      </c>
    </row>
    <row r="25" spans="1:13" ht="12.75">
      <c r="A25" t="s">
        <v>106</v>
      </c>
      <c r="J25" s="20">
        <v>2</v>
      </c>
      <c r="K25" s="20" t="s">
        <v>138</v>
      </c>
      <c r="L25" s="25">
        <v>1.85</v>
      </c>
      <c r="M25" s="33">
        <f aca="true" t="shared" si="1" ref="M25:M35">L25*126.87*1.202*1.15</f>
        <v>324.43894185000005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/>
      <c r="L27" s="54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2.773</v>
      </c>
      <c r="M36" s="35">
        <f>SUM(M24:M35)</f>
        <v>486.30766797300004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f>51966.16-467.05-531.49</f>
        <v>50967.62</v>
      </c>
      <c r="J40" s="45">
        <v>1</v>
      </c>
      <c r="K40" s="43" t="s">
        <v>136</v>
      </c>
      <c r="L40" s="23" t="s">
        <v>137</v>
      </c>
      <c r="M40" s="23">
        <f>13*14.61</f>
        <v>189.93</v>
      </c>
    </row>
    <row r="41" spans="1:13" ht="12.75">
      <c r="A41" t="s">
        <v>7</v>
      </c>
      <c r="F41" s="5">
        <f>56158.55</f>
        <v>56158.55</v>
      </c>
      <c r="J41" s="45">
        <v>2</v>
      </c>
      <c r="K41" s="43" t="s">
        <v>139</v>
      </c>
      <c r="L41" s="23" t="s">
        <v>140</v>
      </c>
      <c r="M41" s="23">
        <f>13*9.16</f>
        <v>119.08</v>
      </c>
    </row>
    <row r="42" spans="2:13" ht="12.75">
      <c r="B42" t="s">
        <v>8</v>
      </c>
      <c r="F42" s="9">
        <f>F41/F40</f>
        <v>1.1018476044202181</v>
      </c>
      <c r="J42" s="45">
        <v>3</v>
      </c>
      <c r="K42" s="43"/>
      <c r="L42" s="23"/>
      <c r="M42" s="23"/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66883.1054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(6160+1090)*1.202</f>
        <v>8714.5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1200*1.202</f>
        <v>1442.3999999999999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10156.9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184596</v>
      </c>
      <c r="D58">
        <v>228897.7</v>
      </c>
      <c r="E58">
        <v>3670.7</v>
      </c>
      <c r="F58" s="36">
        <f>C58/D58*E58</f>
        <v>2960.2592651651808</v>
      </c>
      <c r="J58" s="20"/>
      <c r="K58" s="20"/>
      <c r="L58" s="31" t="s">
        <v>65</v>
      </c>
      <c r="M58" s="28">
        <f>SUM(M40:M57)</f>
        <v>309.01</v>
      </c>
    </row>
    <row r="59" spans="1:6" ht="12.75">
      <c r="A59" t="s">
        <v>20</v>
      </c>
      <c r="F59" s="36">
        <f>M20</f>
        <v>4486.0114854</v>
      </c>
    </row>
    <row r="60" spans="1:6" ht="12.75">
      <c r="A60" t="s">
        <v>21</v>
      </c>
      <c r="F60" s="11">
        <f>M36</f>
        <v>486.30766797300004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22</v>
      </c>
      <c r="F62" s="5">
        <f>M58</f>
        <v>309.01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0.35</v>
      </c>
      <c r="E65" t="s">
        <v>14</v>
      </c>
      <c r="F65" s="11">
        <f>B65*D65</f>
        <v>1284.745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10247.533418538183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0.26</v>
      </c>
      <c r="E70" t="s">
        <v>14</v>
      </c>
      <c r="F70" s="11">
        <f>B70*D70</f>
        <v>954.382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</v>
      </c>
      <c r="E73" t="s">
        <v>14</v>
      </c>
      <c r="F73" s="5">
        <f>B73*D73</f>
        <v>3303.63</v>
      </c>
    </row>
    <row r="74" spans="1:6" ht="12.75">
      <c r="A74" s="10" t="s">
        <v>29</v>
      </c>
      <c r="F74" s="8">
        <f>F70+F73</f>
        <v>4258.012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2.02</v>
      </c>
      <c r="E77" t="s">
        <v>14</v>
      </c>
      <c r="F77" s="11">
        <f>B77*D77</f>
        <v>7414.813999999999</v>
      </c>
    </row>
    <row r="78" spans="1:6" ht="12.75">
      <c r="A78" s="4" t="s">
        <v>31</v>
      </c>
      <c r="F78" s="32">
        <f>SUM(F77)</f>
        <v>7414.813999999999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39381.95241853818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2284.1532402752146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2349.16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44308.965658813395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43221</v>
      </c>
      <c r="C87" s="42">
        <v>252886</v>
      </c>
      <c r="D87" s="48">
        <f>F44</f>
        <v>66883.1054</v>
      </c>
      <c r="E87" s="48">
        <f>F85</f>
        <v>44308.965658813395</v>
      </c>
      <c r="F87" s="49">
        <f>C87+D87-E87</f>
        <v>275460.13974118663</v>
      </c>
    </row>
    <row r="89" spans="1:6" ht="13.5" thickBot="1">
      <c r="A89" t="s">
        <v>111</v>
      </c>
      <c r="C89" s="62">
        <v>43221</v>
      </c>
      <c r="D89" s="8" t="s">
        <v>112</v>
      </c>
      <c r="E89" s="62">
        <v>43251</v>
      </c>
      <c r="F89" t="s">
        <v>113</v>
      </c>
    </row>
    <row r="90" spans="1:7" ht="13.5" thickBot="1">
      <c r="A90" t="s">
        <v>114</v>
      </c>
      <c r="F90" s="63">
        <f>E87</f>
        <v>44308.965658813395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2018-07-26T11:20:34Z</dcterms:modified>
  <cp:category/>
  <cp:version/>
  <cp:contentType/>
  <cp:contentStatus/>
</cp:coreProperties>
</file>