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<sst xmlns="http://schemas.openxmlformats.org/spreadsheetml/2006/main" count="160" uniqueCount="137">
  <si>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</si>
  <si>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</si>
  <si>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</si>
  <si>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</si>
  <si>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</si>
  <si>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</si>
  <si>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</si>
  <si>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</si>
  <si>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</si>
  <si>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</si>
  <si>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</si>
  <si>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</si>
  <si>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</si>
  <si>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</si>
  <si>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</si>
  <si>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</si>
  <si>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</si>
  <si>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</si>
  <si>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</si>
  <si>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</si>
  <si>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</si>
  <si>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</si>
  <si>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</si>
  <si>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</si>
  <si>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</si>
  <si>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</si>
  <si>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</si>
  <si>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</si>
  <si>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</si>
  <si>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</si>
  <si>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</si>
  <si>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</si>
  <si>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</si>
  <si>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</si>
  <si>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</si>
  <si>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</si>
  <si>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</si>
  <si>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</si>
  <si>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</si>
  <si>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</si>
  <si>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</si>
  <si>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</si>
  <si>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</si>
  <si>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</si>
  <si>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</si>
  <si>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</si>
  <si>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</si>
  <si>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</si>
  <si>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</si>
  <si>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</si>
  <si>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</si>
  <si>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</si>
  <si>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</si>
  <si>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</si>
  <si>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</si>
  <si>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</si>
  <si>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</si>
  <si>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</si>
  <si>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</si>
  <si>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</si>
  <si>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</si>
  <si>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</si>
  <si>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</si>
  <si>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</si>
  <si>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</si>
  <si>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</si>
  <si>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12 А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</si>
  <si>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</si>
  <si>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</si>
  <si>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</si>
  <si>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</si>
  <si>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</si>
  <si>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</si>
  <si>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</si>
  <si>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</si>
  <si>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</si>
  <si>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</si>
  <si>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</si>
  <si>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 xml:space="preserve">6. Налоги. </t>
    </r>
    <r>
      <rPr>
        <i/>
        <sz val="10"/>
        <rFont val="Arial Cyr"/>
        <family val="0"/>
      </rPr>
      <t>(транспортный,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</si>
  <si>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</si>
  <si>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</si>
  <si>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</si>
  <si>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</si>
  <si>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</si>
  <si>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</si>
  <si>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</si>
  <si>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</si>
  <si>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</si>
  <si>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</si>
  <si>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</si>
  <si>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</si>
  <si>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</si>
  <si>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</si>
  <si>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</si>
  <si>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</si>
  <si>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</si>
  <si>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</si>
  <si>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</si>
  <si>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</si>
  <si>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</si>
  <si>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</si>
  <si>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</si>
  <si>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</si>
  <si>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</si>
  <si>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</si>
  <si>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</si>
  <si>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</si>
  <si>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</si>
  <si>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</si>
  <si>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</si>
  <si>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</si>
  <si>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12 к.1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</si>
  <si>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</si>
  <si>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</si>
  <si>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</si>
  <si>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</si>
  <si>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</si>
  <si>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</si>
  <si>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</si>
  <si>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</si>
  <si>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</si>
  <si>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</si>
  <si>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</si>
  <si>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</si>
  <si>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</si>
  <si>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</si>
  <si>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</si>
  <si>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</si>
  <si>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</si>
  <si>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</si>
  <si>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</si>
  <si>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</si>
  <si>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</si>
  <si>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декабря</t>
  </si>
  <si>
    <t>за   декабрь  2018 г.</t>
  </si>
  <si>
    <t>ост.на 01.01</t>
  </si>
  <si>
    <t xml:space="preserve">прочистка канализации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</si>
</sst>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21" xfId="0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80" zoomScaleNormal="80" zoomScalePageLayoutView="0" workbookViewId="0" topLeftCell="A19">
      <selection activeCell="L25" sqref="L25"/>
    </sheetView>
  </sheetViews>
  <sheetFormatPr defaultColWidth="9.00390625" defaultRowHeight="12.75"/>
  <cols>
    <col min="1" max="1" width="15.50390625" style="0" customWidth="1"/>
    <col min="3" max="3" width="10.50390625" style="0" customWidth="1"/>
    <col min="4" max="5" width="11.125" style="0" customWidth="1"/>
    <col min="6" max="6" width="10.1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85</v>
      </c>
      <c r="D1" s="8">
        <v>12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58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77</v>
      </c>
      <c r="L6" s="25">
        <v>0</v>
      </c>
      <c r="M6" s="47">
        <f>L6*126.87*1.202</f>
        <v>0</v>
      </c>
    </row>
    <row r="7" spans="10:13" ht="12.75">
      <c r="J7" s="14">
        <v>2</v>
      </c>
      <c r="K7" s="14" t="s">
        <v>43</v>
      </c>
      <c r="L7" s="14"/>
      <c r="M7" s="47">
        <f aca="true" t="shared" si="0" ref="M7:M19">L7*126.87*1.202</f>
        <v>0</v>
      </c>
    </row>
    <row r="8" spans="1:13" ht="12.75">
      <c r="A8" t="s">
        <v>91</v>
      </c>
      <c r="J8" s="15"/>
      <c r="K8" s="15" t="s">
        <v>44</v>
      </c>
      <c r="L8" s="21"/>
      <c r="M8" s="47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4.05</v>
      </c>
      <c r="M11" s="47">
        <f t="shared" si="0"/>
        <v>617.6158469999999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7">
        <f t="shared" si="0"/>
        <v>0</v>
      </c>
    </row>
    <row r="13" spans="1:13" ht="12.75">
      <c r="A13" t="s">
        <v>96</v>
      </c>
      <c r="J13" s="16"/>
      <c r="K13" s="18" t="s">
        <v>80</v>
      </c>
      <c r="L13" s="23">
        <v>4.04</v>
      </c>
      <c r="M13" s="47">
        <f t="shared" si="0"/>
        <v>616.0908696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7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7">
        <f t="shared" si="0"/>
        <v>0</v>
      </c>
    </row>
    <row r="17" spans="5:13" ht="12.75">
      <c r="E17" t="s">
        <v>100</v>
      </c>
      <c r="J17" s="15" t="s">
        <v>53</v>
      </c>
      <c r="K17" s="26" t="s">
        <v>82</v>
      </c>
      <c r="L17" s="21">
        <v>15</v>
      </c>
      <c r="M17" s="47">
        <f t="shared" si="0"/>
        <v>2287.4661</v>
      </c>
    </row>
    <row r="18" spans="1:13" ht="12.75">
      <c r="A18" t="s">
        <v>101</v>
      </c>
      <c r="J18" s="15" t="s">
        <v>55</v>
      </c>
      <c r="K18" s="26" t="s">
        <v>54</v>
      </c>
      <c r="L18" s="21">
        <v>2.7</v>
      </c>
      <c r="M18" s="47">
        <f t="shared" si="0"/>
        <v>411.743898</v>
      </c>
    </row>
    <row r="19" spans="1:13" ht="12.75">
      <c r="A19" t="s">
        <v>102</v>
      </c>
      <c r="J19" s="16" t="s">
        <v>81</v>
      </c>
      <c r="K19" s="18" t="s">
        <v>56</v>
      </c>
      <c r="L19" s="23">
        <v>0.5</v>
      </c>
      <c r="M19" s="47">
        <f t="shared" si="0"/>
        <v>76.24887</v>
      </c>
    </row>
    <row r="20" spans="1:13" ht="12.75">
      <c r="A20" t="s">
        <v>128</v>
      </c>
      <c r="J20" s="20"/>
      <c r="K20" s="27" t="s">
        <v>57</v>
      </c>
      <c r="L20" s="28">
        <f>SUM(L6:L19)</f>
        <v>26.29</v>
      </c>
      <c r="M20" s="33">
        <f>SUM(M6:M19)</f>
        <v>4009.1655846000003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25">
        <v>4.83</v>
      </c>
      <c r="M24" s="32">
        <f>L24*126.87*1.202*1.15</f>
        <v>847.0486968299999</v>
      </c>
    </row>
    <row r="25" spans="1:13" ht="12.75">
      <c r="A25" t="s">
        <v>107</v>
      </c>
      <c r="J25" s="20">
        <v>2</v>
      </c>
      <c r="K25" s="20"/>
      <c r="L25" s="47"/>
      <c r="M25" s="32">
        <f>L25*126.87*1.202*1.15</f>
        <v>0</v>
      </c>
    </row>
    <row r="26" spans="1:13" ht="12.75">
      <c r="A26" t="s">
        <v>108</v>
      </c>
      <c r="J26" s="20">
        <v>3</v>
      </c>
      <c r="K26" s="20"/>
      <c r="L26" s="47"/>
      <c r="M26" s="32">
        <f aca="true" t="shared" si="1" ref="M26:M34">L26*126.87*1.202*1.15</f>
        <v>0</v>
      </c>
    </row>
    <row r="27" spans="1:13" ht="12.75">
      <c r="A27" s="55" t="s">
        <v>109</v>
      </c>
      <c r="B27" s="55"/>
      <c r="C27" s="55"/>
      <c r="D27" s="55"/>
      <c r="E27" s="55"/>
      <c r="F27" s="55"/>
      <c r="G27" s="55"/>
      <c r="H27" s="55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41"/>
      <c r="L28" s="25"/>
      <c r="M28" s="32">
        <f t="shared" si="1"/>
        <v>0</v>
      </c>
    </row>
    <row r="29" spans="2:13" ht="12.75">
      <c r="B29" s="1"/>
      <c r="C29" s="8"/>
      <c r="D29" s="8"/>
      <c r="J29" s="20">
        <v>6</v>
      </c>
      <c r="K29" s="41"/>
      <c r="L29" s="47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3937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1000.5</v>
      </c>
      <c r="F34" t="s">
        <v>65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3</v>
      </c>
      <c r="J35" s="20"/>
      <c r="K35" s="29" t="s">
        <v>57</v>
      </c>
      <c r="L35" s="28">
        <f>SUM(L24:L34)</f>
        <v>4.83</v>
      </c>
      <c r="M35" s="33">
        <f>SUM(M24:M34)</f>
        <v>847.0486968299999</v>
      </c>
    </row>
    <row r="36" spans="1:11" ht="12.75">
      <c r="A36" t="s">
        <v>4</v>
      </c>
      <c r="E36">
        <v>410.8</v>
      </c>
      <c r="F36" t="s">
        <v>65</v>
      </c>
      <c r="K36" s="1" t="s">
        <v>61</v>
      </c>
    </row>
    <row r="37" spans="10:13" ht="12.75">
      <c r="J37" s="22" t="s">
        <v>35</v>
      </c>
      <c r="K37" s="22"/>
      <c r="L37" s="22" t="s">
        <v>62</v>
      </c>
      <c r="M37" s="22" t="s">
        <v>41</v>
      </c>
    </row>
    <row r="38" spans="2:13" ht="12.75">
      <c r="B38" s="1" t="s">
        <v>5</v>
      </c>
      <c r="C38" s="1"/>
      <c r="J38" s="23" t="s">
        <v>36</v>
      </c>
      <c r="K38" s="23" t="s">
        <v>37</v>
      </c>
      <c r="L38" s="23"/>
      <c r="M38" s="23" t="s">
        <v>63</v>
      </c>
    </row>
    <row r="39" spans="10:13" ht="12.75">
      <c r="J39" s="20">
        <v>1</v>
      </c>
      <c r="K39" s="20"/>
      <c r="L39" s="25"/>
      <c r="M39" s="25"/>
    </row>
    <row r="40" spans="1:13" ht="12.75">
      <c r="A40" s="2" t="s">
        <v>6</v>
      </c>
      <c r="F40" s="11">
        <f>65979.06-1732.35</f>
        <v>64246.71</v>
      </c>
      <c r="J40" s="20">
        <v>2</v>
      </c>
      <c r="K40" s="20"/>
      <c r="L40" s="25"/>
      <c r="M40" s="25"/>
    </row>
    <row r="41" spans="1:13" ht="12.75">
      <c r="A41" t="s">
        <v>7</v>
      </c>
      <c r="F41" s="5">
        <v>54385.63</v>
      </c>
      <c r="J41" s="20">
        <v>3</v>
      </c>
      <c r="K41" s="20"/>
      <c r="L41" s="25"/>
      <c r="M41" s="25"/>
    </row>
    <row r="42" spans="2:13" ht="12.75">
      <c r="B42" t="s">
        <v>8</v>
      </c>
      <c r="F42" s="9">
        <f>F41/F40</f>
        <v>0.846512296116019</v>
      </c>
      <c r="J42" s="20">
        <v>4</v>
      </c>
      <c r="K42" s="20"/>
      <c r="L42" s="25"/>
      <c r="M42" s="25"/>
    </row>
    <row r="43" spans="1:13" ht="12.75">
      <c r="A43" t="s">
        <v>127</v>
      </c>
      <c r="F43" s="11">
        <f>250+250</f>
        <v>500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54885.63</v>
      </c>
      <c r="J44" s="20">
        <v>6</v>
      </c>
      <c r="K44" s="20"/>
      <c r="L44" s="25"/>
      <c r="M44" s="25"/>
    </row>
    <row r="45" spans="10:13" ht="12.75">
      <c r="J45" s="20">
        <v>7</v>
      </c>
      <c r="K45" s="20"/>
      <c r="L45" s="25"/>
      <c r="M45" s="25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:13" ht="12.75">
      <c r="A47" s="1"/>
      <c r="B47" s="1"/>
      <c r="C47" s="1"/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f>(7240)*1.202</f>
        <v>8702.48</v>
      </c>
      <c r="J49" s="20">
        <v>11</v>
      </c>
      <c r="K49" s="20"/>
      <c r="L49" s="25"/>
      <c r="M49" s="25"/>
    </row>
    <row r="50" spans="1:13" ht="12.75">
      <c r="A50" s="6" t="s">
        <v>15</v>
      </c>
      <c r="D50" s="46"/>
      <c r="E50" s="46"/>
      <c r="F50" s="45">
        <v>0</v>
      </c>
      <c r="J50" s="20">
        <v>13</v>
      </c>
      <c r="K50" s="20"/>
      <c r="L50" s="25"/>
      <c r="M50" s="25"/>
    </row>
    <row r="51" spans="1:13" ht="12.75">
      <c r="A51" s="6" t="s">
        <v>83</v>
      </c>
      <c r="E51" s="5">
        <v>0.91</v>
      </c>
      <c r="F51" s="5">
        <f>E51*E33</f>
        <v>3582.67</v>
      </c>
      <c r="J51" s="20">
        <v>14</v>
      </c>
      <c r="K51" s="20"/>
      <c r="L51" s="25"/>
      <c r="M51" s="25"/>
    </row>
    <row r="52" spans="1:13" ht="12.75">
      <c r="A52" s="4" t="s">
        <v>33</v>
      </c>
      <c r="F52" s="31">
        <f>F49+F50+F51</f>
        <v>12285.15</v>
      </c>
      <c r="J52" s="20">
        <v>15</v>
      </c>
      <c r="K52" s="20"/>
      <c r="L52" s="25"/>
      <c r="M52" s="25"/>
    </row>
    <row r="53" spans="1:13" ht="12.75">
      <c r="A53" s="4" t="s">
        <v>16</v>
      </c>
      <c r="J53" s="20">
        <v>16</v>
      </c>
      <c r="K53" s="20"/>
      <c r="L53" s="25"/>
      <c r="M53" s="25"/>
    </row>
    <row r="54" spans="1:13" ht="12.75">
      <c r="A54" t="s">
        <v>74</v>
      </c>
      <c r="C54" s="13"/>
      <c r="D54" s="45">
        <v>1.99</v>
      </c>
      <c r="E54" s="13" t="s">
        <v>14</v>
      </c>
      <c r="F54" s="11">
        <f>E33*D54</f>
        <v>7834.63</v>
      </c>
      <c r="J54" s="20">
        <v>17</v>
      </c>
      <c r="K54" s="20"/>
      <c r="L54" s="25"/>
      <c r="M54" s="25"/>
    </row>
    <row r="55" spans="1:13" ht="12.75">
      <c r="A55" t="s">
        <v>79</v>
      </c>
      <c r="B55">
        <v>1000.5</v>
      </c>
      <c r="C55" t="s">
        <v>13</v>
      </c>
      <c r="D55" s="5">
        <v>0.4</v>
      </c>
      <c r="E55" t="s">
        <v>14</v>
      </c>
      <c r="F55" s="11">
        <f>B55*D55</f>
        <v>400.20000000000005</v>
      </c>
      <c r="J55" s="20">
        <v>18</v>
      </c>
      <c r="K55" s="20"/>
      <c r="L55" s="25"/>
      <c r="M55" s="25"/>
    </row>
    <row r="56" spans="1:13" ht="12.75">
      <c r="A56" s="4" t="s">
        <v>17</v>
      </c>
      <c r="B56" s="10"/>
      <c r="C56" s="10"/>
      <c r="F56" s="31">
        <f>SUM(F54:F55)</f>
        <v>8234.83</v>
      </c>
      <c r="J56" s="20">
        <v>19</v>
      </c>
      <c r="K56" s="20"/>
      <c r="L56" s="25"/>
      <c r="M56" s="25"/>
    </row>
    <row r="57" spans="1:13" ht="12.75">
      <c r="A57" s="4" t="s">
        <v>18</v>
      </c>
      <c r="B57" s="4"/>
      <c r="J57" s="20">
        <v>20</v>
      </c>
      <c r="K57" s="20"/>
      <c r="L57" s="25"/>
      <c r="M57" s="25"/>
    </row>
    <row r="58" spans="1:13" ht="12.75">
      <c r="A58" t="s">
        <v>19</v>
      </c>
      <c r="C58" s="54">
        <v>184976</v>
      </c>
      <c r="D58">
        <v>229360</v>
      </c>
      <c r="E58">
        <v>3937</v>
      </c>
      <c r="F58" s="34">
        <f>C58/D58*E58</f>
        <v>3175.1417509591906</v>
      </c>
      <c r="J58" s="20">
        <v>21</v>
      </c>
      <c r="K58" s="20"/>
      <c r="L58" s="25"/>
      <c r="M58" s="25"/>
    </row>
    <row r="59" spans="1:13" ht="12.75">
      <c r="A59" t="s">
        <v>20</v>
      </c>
      <c r="F59" s="34">
        <f>M20</f>
        <v>4009.1655846000003</v>
      </c>
      <c r="J59" s="20">
        <v>22</v>
      </c>
      <c r="K59" s="20"/>
      <c r="L59" s="25"/>
      <c r="M59" s="25"/>
    </row>
    <row r="60" spans="1:13" ht="12.75">
      <c r="A60" t="s">
        <v>21</v>
      </c>
      <c r="F60" s="11">
        <f>M35</f>
        <v>847.0486968299999</v>
      </c>
      <c r="J60" s="20">
        <v>23</v>
      </c>
      <c r="K60" s="20"/>
      <c r="L60" s="25"/>
      <c r="M60" s="25"/>
    </row>
    <row r="61" spans="1:13" ht="12.75">
      <c r="A61" t="s">
        <v>71</v>
      </c>
      <c r="F61" s="5">
        <v>0</v>
      </c>
      <c r="J61" s="20"/>
      <c r="K61" s="20"/>
      <c r="L61" s="30" t="s">
        <v>64</v>
      </c>
      <c r="M61" s="33">
        <f>SUM(M39:M60)</f>
        <v>0</v>
      </c>
    </row>
    <row r="62" spans="1:6" ht="12.75">
      <c r="A62" t="s">
        <v>22</v>
      </c>
      <c r="F62" s="11">
        <f>M61</f>
        <v>0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3937</v>
      </c>
      <c r="C65" t="s">
        <v>13</v>
      </c>
      <c r="D65" s="11">
        <v>0.64</v>
      </c>
      <c r="E65" t="s">
        <v>14</v>
      </c>
      <c r="F65" s="11">
        <f>B65*D65</f>
        <v>2519.68</v>
      </c>
    </row>
    <row r="66" spans="1:6" ht="12.75">
      <c r="A66" s="54" t="s">
        <v>75</v>
      </c>
      <c r="B66" s="54"/>
      <c r="C66" s="54"/>
      <c r="D66" s="61"/>
      <c r="E66" s="54"/>
      <c r="F66" s="61">
        <v>0</v>
      </c>
    </row>
    <row r="67" spans="1:6" ht="12.75">
      <c r="A67" t="s">
        <v>84</v>
      </c>
      <c r="D67" s="11">
        <v>0</v>
      </c>
      <c r="F67" s="11">
        <f>D67*E33</f>
        <v>0</v>
      </c>
    </row>
    <row r="68" spans="1:6" ht="12.75">
      <c r="A68" s="4" t="s">
        <v>25</v>
      </c>
      <c r="B68" s="10"/>
      <c r="C68" s="10"/>
      <c r="F68" s="31">
        <f>SUM(F58:F67)</f>
        <v>10551.036032389191</v>
      </c>
    </row>
    <row r="69" spans="1:6" ht="12.75">
      <c r="A69" s="4" t="s">
        <v>26</v>
      </c>
      <c r="F69" s="5"/>
    </row>
    <row r="70" spans="1:6" ht="12.75">
      <c r="A70" t="s">
        <v>27</v>
      </c>
      <c r="B70">
        <v>3937</v>
      </c>
      <c r="C70" t="s">
        <v>65</v>
      </c>
      <c r="D70" s="5">
        <v>0.25</v>
      </c>
      <c r="E70" t="s">
        <v>14</v>
      </c>
      <c r="F70" s="11">
        <f>B70*D70</f>
        <v>984.25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3937</v>
      </c>
      <c r="C73" t="s">
        <v>13</v>
      </c>
      <c r="D73" s="11">
        <v>1.25</v>
      </c>
      <c r="E73" t="s">
        <v>14</v>
      </c>
      <c r="F73" s="11">
        <f>B73*D73</f>
        <v>4921.25</v>
      </c>
    </row>
    <row r="74" spans="1:6" ht="12.75">
      <c r="A74" s="4" t="s">
        <v>29</v>
      </c>
      <c r="F74" s="31">
        <f>F70+F73</f>
        <v>5905.5</v>
      </c>
    </row>
    <row r="75" spans="1:6" ht="12.75">
      <c r="A75" s="4" t="s">
        <v>30</v>
      </c>
      <c r="F75" s="5"/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3937</v>
      </c>
      <c r="C77" t="s">
        <v>13</v>
      </c>
      <c r="D77" s="11">
        <v>2.41</v>
      </c>
      <c r="E77" t="s">
        <v>14</v>
      </c>
      <c r="F77" s="11">
        <f>B77*D77</f>
        <v>9488.17</v>
      </c>
    </row>
    <row r="78" spans="1:6" ht="12.75">
      <c r="A78" s="4" t="s">
        <v>31</v>
      </c>
      <c r="F78" s="8">
        <f>SUM(F77)</f>
        <v>9488.17</v>
      </c>
    </row>
    <row r="79" spans="1:6" ht="12.75">
      <c r="A79" s="48" t="s">
        <v>78</v>
      </c>
      <c r="B79" s="49"/>
      <c r="C79" s="49"/>
      <c r="D79" s="50">
        <v>2.83</v>
      </c>
      <c r="E79" s="49"/>
      <c r="F79" s="51">
        <f>D79*E33</f>
        <v>11141.710000000001</v>
      </c>
    </row>
    <row r="80" spans="1:6" ht="12.75">
      <c r="A80" s="52" t="s">
        <v>32</v>
      </c>
      <c r="B80" s="52"/>
      <c r="C80" s="49"/>
      <c r="D80" s="49"/>
      <c r="E80" s="49"/>
      <c r="F80" s="53">
        <f>F52+F56+F68+F74+F78+F79</f>
        <v>57606.39603238919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3341.1709698785726</v>
      </c>
      <c r="I81" s="7"/>
    </row>
    <row r="82" spans="1:9" ht="12.75">
      <c r="A82" s="1"/>
      <c r="B82" s="35" t="s">
        <v>129</v>
      </c>
      <c r="C82" s="35"/>
      <c r="D82" s="1"/>
      <c r="E82" s="59"/>
      <c r="F82" s="60">
        <f>(2401.78*4)+2401.78</f>
        <v>12008.900000000001</v>
      </c>
      <c r="I82" s="7"/>
    </row>
    <row r="83" spans="1:9" ht="12.75">
      <c r="A83" s="1"/>
      <c r="B83" s="35" t="s">
        <v>130</v>
      </c>
      <c r="C83" s="35"/>
      <c r="D83" s="1"/>
      <c r="E83" s="59"/>
      <c r="F83" s="60">
        <v>433.18</v>
      </c>
      <c r="I83" s="7"/>
    </row>
    <row r="84" spans="1:9" ht="12.75">
      <c r="A84" s="1"/>
      <c r="B84" s="35" t="s">
        <v>131</v>
      </c>
      <c r="C84" s="35"/>
      <c r="D84" s="1"/>
      <c r="E84" s="59"/>
      <c r="F84" s="60">
        <v>0</v>
      </c>
      <c r="I84" s="7"/>
    </row>
    <row r="85" spans="1:6" ht="13.5">
      <c r="A85" s="12" t="s">
        <v>34</v>
      </c>
      <c r="B85" s="12"/>
      <c r="C85" s="12"/>
      <c r="D85" s="12"/>
      <c r="E85" s="12"/>
      <c r="F85" s="42">
        <f>F80+F81+F82+F83+F84</f>
        <v>73389.64700226775</v>
      </c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0" t="s">
        <v>135</v>
      </c>
    </row>
    <row r="87" spans="1:6" ht="12.75">
      <c r="A87" s="13"/>
      <c r="B87" s="38">
        <v>43800</v>
      </c>
      <c r="C87" s="39">
        <v>-193455</v>
      </c>
      <c r="D87" s="43">
        <f>F44</f>
        <v>54885.63</v>
      </c>
      <c r="E87" s="43">
        <f>F85</f>
        <v>73389.64700226775</v>
      </c>
      <c r="F87" s="44">
        <f>C87+D87-E87</f>
        <v>-211959.01700226776</v>
      </c>
    </row>
    <row r="89" spans="1:6" ht="13.5" thickBot="1">
      <c r="A89" t="s">
        <v>112</v>
      </c>
      <c r="C89" s="56">
        <v>43435</v>
      </c>
      <c r="D89" s="8" t="s">
        <v>113</v>
      </c>
      <c r="E89" s="56">
        <v>43465</v>
      </c>
      <c r="F89" t="s">
        <v>114</v>
      </c>
    </row>
    <row r="90" spans="1:7" ht="13.5" thickBot="1">
      <c r="A90" t="s">
        <v>115</v>
      </c>
      <c r="F90" s="57">
        <f>E87</f>
        <v>73389.64700226775</v>
      </c>
      <c r="G90" t="s">
        <v>14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2017-08-21T12:52:22Z</cp:lastPrinted>
  <dcterms:created xsi:type="dcterms:W3CDTF">2008-08-18T07:30:19Z</dcterms:created>
  <dcterms:modified xsi:type="dcterms:W3CDTF">2019-03-12T09:17:02Z</dcterms:modified>
  <cp:category/>
  <cp:version/>
  <cp:contentType/>
  <cp:contentStatus/>
</cp:coreProperties>
</file>