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<sst xmlns="http://schemas.openxmlformats.org/spreadsheetml/2006/main" count="172" uniqueCount="148">
  <si>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</si>
  <si>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</si>
  <si>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</si>
  <si>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</si>
  <si>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</si>
  <si>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</si>
  <si>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</si>
  <si>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</si>
  <si>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</si>
  <si>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</si>
  <si>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</si>
  <si>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</si>
  <si>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</si>
  <si>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</si>
  <si>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</si>
  <si>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</si>
  <si>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</si>
  <si>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</si>
  <si>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</si>
  <si>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</si>
  <si>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</si>
  <si>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</si>
  <si>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</si>
  <si>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</si>
  <si>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</si>
  <si>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</si>
  <si>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</si>
  <si>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</si>
  <si>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</si>
  <si>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</si>
  <si>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</si>
  <si>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</si>
  <si>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</si>
  <si>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</si>
  <si>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</si>
  <si>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</si>
  <si>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</si>
  <si>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</si>
  <si>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</si>
  <si>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</si>
  <si>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</si>
  <si>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</si>
  <si>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</si>
  <si>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</si>
  <si>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</si>
  <si>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</si>
  <si>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</si>
  <si>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</si>
  <si>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</si>
  <si>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</si>
  <si>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</si>
  <si>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</si>
  <si>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</si>
  <si>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</si>
  <si>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</si>
  <si>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</si>
  <si>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</si>
  <si>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</si>
  <si>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</si>
  <si>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</si>
  <si>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</si>
  <si>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</si>
  <si>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</si>
  <si>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</si>
  <si>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</si>
  <si>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</si>
  <si>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</si>
  <si>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</si>
  <si>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</si>
  <si>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</si>
  <si>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</si>
  <si>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</si>
  <si>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</si>
  <si>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</si>
  <si>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</si>
  <si>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</si>
  <si>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</si>
  <si>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</si>
  <si>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</si>
  <si>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</si>
  <si>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</si>
  <si>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</si>
  <si>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</si>
  <si>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</si>
  <si>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</si>
  <si>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</si>
  <si>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</si>
  <si>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</si>
  <si>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</si>
  <si>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</si>
  <si>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</si>
  <si>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</si>
  <si>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</si>
  <si>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</si>
  <si>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</si>
  <si>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</si>
  <si>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</si>
  <si>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</si>
  <si>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</si>
  <si>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</si>
  <si>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</si>
  <si>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</si>
  <si>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</si>
  <si>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</si>
  <si>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</si>
  <si>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</si>
  <si>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</si>
  <si>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</si>
  <si>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</si>
  <si>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</si>
  <si>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</si>
  <si>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</si>
  <si>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</si>
  <si>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</si>
  <si>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</si>
  <si>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</si>
  <si>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</si>
  <si>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</si>
  <si>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</si>
  <si>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</si>
  <si>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</si>
  <si>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</si>
  <si>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</si>
  <si>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</si>
  <si>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</si>
  <si>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</si>
  <si>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</si>
  <si>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</si>
  <si>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</si>
  <si>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</si>
  <si>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</si>
  <si>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</si>
  <si>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марта</t>
  </si>
  <si>
    <t>за   март  2018 г.</t>
  </si>
  <si>
    <t>ост.на 01.04</t>
  </si>
  <si>
    <t>31.04.2018</t>
  </si>
  <si>
    <t>смена вентиля д 15 (1шт) п-д2</t>
  </si>
  <si>
    <t>вентиль д 15</t>
  </si>
  <si>
    <t>1шт</t>
  </si>
  <si>
    <t>бочонок 15</t>
  </si>
  <si>
    <t>смена труб д 20 м/пл (4мп) п-д2</t>
  </si>
  <si>
    <t>труба д 20 м/пл</t>
  </si>
  <si>
    <t>4мп</t>
  </si>
  <si>
    <t>цанга</t>
  </si>
  <si>
    <t>4шт</t>
  </si>
  <si>
    <t>смена ламп (16шт) п-д2,4,5</t>
  </si>
  <si>
    <t>лампа</t>
  </si>
  <si>
    <t>16шт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</si>
</sst>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1.74</v>
      </c>
      <c r="M16" s="44">
        <f t="shared" si="0"/>
        <v>265.3460676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11.45</v>
      </c>
      <c r="M20" s="33">
        <f>SUM(M6:M19)</f>
        <v>1746.099123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136</v>
      </c>
      <c r="L24" s="63">
        <v>0.81</v>
      </c>
      <c r="M24" s="55">
        <f>L24*126.87*1.202*1.15</f>
        <v>142.05164481</v>
      </c>
    </row>
    <row r="25" spans="1:13" ht="12.75">
      <c r="A25" t="s">
        <v>106</v>
      </c>
      <c r="J25" s="20">
        <v>2</v>
      </c>
      <c r="K25" s="58" t="s">
        <v>140</v>
      </c>
      <c r="L25" s="44">
        <f>0.04*155</f>
        <v>6.2</v>
      </c>
      <c r="M25" s="55">
        <f aca="true" t="shared" si="1" ref="M25:M38">L25*126.87*1.202*1.15</f>
        <v>1087.3088862</v>
      </c>
    </row>
    <row r="26" spans="1:13" ht="12.75">
      <c r="A26" t="s">
        <v>107</v>
      </c>
      <c r="J26" s="20">
        <v>3</v>
      </c>
      <c r="K26" s="20" t="s">
        <v>145</v>
      </c>
      <c r="L26" s="64">
        <f>0.16*7.1</f>
        <v>1.136</v>
      </c>
      <c r="M26" s="55">
        <f t="shared" si="1"/>
        <v>199.22304753599997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25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8.145999999999999</v>
      </c>
      <c r="M39" s="33">
        <f>SUM(M24:M38)</f>
        <v>1428.583578546</v>
      </c>
    </row>
    <row r="40" spans="1:11" ht="12.75">
      <c r="A40" s="2" t="s">
        <v>6</v>
      </c>
      <c r="F40" s="11">
        <f>46936.56-5.07</f>
        <v>46931.49</v>
      </c>
      <c r="K40" s="1" t="s">
        <v>62</v>
      </c>
    </row>
    <row r="41" spans="1:13" ht="12.75">
      <c r="A41" t="s">
        <v>7</v>
      </c>
      <c r="F41" s="5">
        <v>45156.47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0.9621784861294624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57">
        <v>281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46056.47</v>
      </c>
      <c r="J44" s="20">
        <v>2</v>
      </c>
      <c r="K44" s="20" t="s">
        <v>139</v>
      </c>
      <c r="L44" s="25" t="s">
        <v>138</v>
      </c>
      <c r="M44" s="25">
        <v>30</v>
      </c>
    </row>
    <row r="45" spans="10:13" ht="12.75">
      <c r="J45" s="20">
        <v>3</v>
      </c>
      <c r="K45" s="20" t="s">
        <v>141</v>
      </c>
      <c r="L45" s="25" t="s">
        <v>142</v>
      </c>
      <c r="M45" s="44">
        <f>4*485</f>
        <v>1940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144</v>
      </c>
      <c r="M46" s="25">
        <f>4*159.55</f>
        <v>638.2</v>
      </c>
    </row>
    <row r="47" spans="10:13" ht="12.75">
      <c r="J47" s="20">
        <v>5</v>
      </c>
      <c r="K47" s="20" t="s">
        <v>146</v>
      </c>
      <c r="L47" s="25" t="s">
        <v>147</v>
      </c>
      <c r="M47" s="44">
        <f>16*14</f>
        <v>224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5850*1.202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8954.9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6212.978999999999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0.4</v>
      </c>
      <c r="E55" t="s">
        <v>14</v>
      </c>
      <c r="F55" s="11">
        <f>B55*D55</f>
        <v>347.8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6560.7789999999995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184596</v>
      </c>
      <c r="D58">
        <v>228897.7</v>
      </c>
      <c r="E58">
        <v>3122.1</v>
      </c>
      <c r="F58" s="34">
        <f>C58/D58*E58</f>
        <v>2517.837320340047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1746.099123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1428.583578546</v>
      </c>
      <c r="J60" s="20"/>
      <c r="K60" s="20"/>
      <c r="L60" s="31" t="s">
        <v>65</v>
      </c>
      <c r="M60" s="28">
        <f>SUM(M43:M59)</f>
        <v>3113.2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3113.2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0.25</v>
      </c>
      <c r="E65" t="s">
        <v>14</v>
      </c>
      <c r="F65" s="11">
        <f>B65*D65</f>
        <v>780.525</v>
      </c>
    </row>
    <row r="66" spans="1:6" s="51" customFormat="1" ht="12.75">
      <c r="A66" s="51" t="s">
        <v>77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9586.245021886045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0.28</v>
      </c>
      <c r="E70" t="s">
        <v>14</v>
      </c>
      <c r="F70" s="11">
        <f>B70*D70</f>
        <v>874.1880000000001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1.13</v>
      </c>
      <c r="E73" t="s">
        <v>14</v>
      </c>
      <c r="F73" s="11">
        <f>B73*D73</f>
        <v>3527.9729999999995</v>
      </c>
    </row>
    <row r="74" spans="1:6" ht="12.75">
      <c r="A74" s="4" t="s">
        <v>29</v>
      </c>
      <c r="F74" s="32">
        <f>F70+F73</f>
        <v>4402.161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2.27</v>
      </c>
      <c r="E77" t="s">
        <v>14</v>
      </c>
      <c r="F77" s="11">
        <f>B77*D77</f>
        <v>7087.1669999999995</v>
      </c>
    </row>
    <row r="78" spans="1:6" ht="12.75">
      <c r="A78" s="4" t="s">
        <v>32</v>
      </c>
      <c r="F78" s="32">
        <f>SUM(F77)</f>
        <v>7087.1669999999995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36591.252021886045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2122.2926172693906</v>
      </c>
      <c r="I81" s="7"/>
    </row>
    <row r="82" spans="1:9" ht="12.75">
      <c r="A82" s="1"/>
      <c r="B82" s="35" t="s">
        <v>128</v>
      </c>
      <c r="C82" s="35"/>
      <c r="D82" s="1"/>
      <c r="E82" s="61"/>
      <c r="F82" s="62">
        <v>1655.28</v>
      </c>
      <c r="I82" s="7"/>
    </row>
    <row r="83" spans="1:9" ht="12.75">
      <c r="A83" s="1"/>
      <c r="B83" s="35" t="s">
        <v>129</v>
      </c>
      <c r="C83" s="35"/>
      <c r="D83" s="1"/>
      <c r="E83" s="61"/>
      <c r="F83" s="62">
        <v>343.59</v>
      </c>
      <c r="I83" s="7"/>
    </row>
    <row r="84" spans="1:9" ht="12.75">
      <c r="A84" s="1"/>
      <c r="B84" s="35" t="s">
        <v>130</v>
      </c>
      <c r="C84" s="35"/>
      <c r="D84" s="1"/>
      <c r="E84" s="61"/>
      <c r="F84" s="62">
        <v>2404.67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43117.08463915543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43160</v>
      </c>
      <c r="C87" s="39">
        <v>-84592</v>
      </c>
      <c r="D87" s="42">
        <f>F44</f>
        <v>46056.47</v>
      </c>
      <c r="E87" s="42">
        <f>F85</f>
        <v>43117.08463915543</v>
      </c>
      <c r="F87" s="43">
        <f>C87+D87-E87</f>
        <v>-81652.61463915542</v>
      </c>
    </row>
    <row r="89" spans="1:6" ht="12.75">
      <c r="A89" t="s">
        <v>111</v>
      </c>
      <c r="C89" s="53">
        <v>43160</v>
      </c>
      <c r="D89" s="8" t="s">
        <v>112</v>
      </c>
      <c r="E89" s="53" t="s">
        <v>135</v>
      </c>
      <c r="F89" t="s">
        <v>113</v>
      </c>
    </row>
    <row r="90" spans="1:7" ht="12.75">
      <c r="A90" t="s">
        <v>114</v>
      </c>
      <c r="F90" s="54">
        <f>E87</f>
        <v>43117.08463915543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2017-08-21T12:46:48Z</cp:lastPrinted>
  <dcterms:created xsi:type="dcterms:W3CDTF">2008-08-18T07:30:19Z</dcterms:created>
  <dcterms:modified xsi:type="dcterms:W3CDTF">2018-05-22T07:55:42Z</dcterms:modified>
  <cp:category/>
  <cp:version/>
  <cp:contentType/>
  <cp:contentStatus/>
</cp:coreProperties>
</file>