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<sst xmlns="http://schemas.openxmlformats.org/spreadsheetml/2006/main" count="173" uniqueCount="150">
  <si>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</si>
  <si>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</si>
  <si>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</si>
  <si>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</si>
  <si>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</si>
  <si>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</si>
  <si>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</si>
  <si>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</si>
  <si>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</si>
  <si>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</si>
  <si>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</si>
  <si>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</si>
  <si>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</si>
  <si>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</si>
  <si>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</si>
  <si>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</si>
  <si>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</si>
  <si>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</si>
  <si>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</si>
  <si>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</si>
  <si>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</si>
  <si>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</si>
  <si>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</si>
  <si>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</si>
  <si>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</si>
  <si>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</si>
  <si>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</si>
  <si>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</si>
  <si>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</si>
  <si>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</si>
  <si>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</si>
  <si>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</si>
  <si>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</si>
  <si>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</si>
  <si>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</si>
  <si>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</si>
  <si>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</si>
  <si>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</si>
  <si>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</si>
  <si>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</si>
  <si>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</si>
  <si>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</si>
  <si>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</si>
  <si>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</si>
  <si>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</si>
  <si>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</si>
  <si>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</si>
  <si>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</si>
  <si>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</si>
  <si>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</si>
  <si>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</si>
  <si>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</si>
  <si>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</si>
  <si>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</si>
  <si>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</si>
  <si>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</si>
  <si>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</si>
  <si>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</si>
  <si>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</si>
  <si>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</si>
  <si>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</si>
  <si>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</si>
  <si>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</si>
  <si>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</si>
  <si>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</si>
  <si>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</si>
  <si>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</si>
  <si>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</si>
  <si>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</si>
  <si>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</si>
  <si>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</si>
  <si>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</si>
  <si>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</si>
  <si>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</si>
  <si>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</si>
  <si>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</si>
  <si>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</si>
  <si>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</si>
  <si>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</si>
  <si>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</si>
  <si>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</si>
  <si>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</si>
  <si>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</si>
  <si>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</si>
  <si>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</si>
  <si>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</si>
  <si>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</si>
  <si>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</si>
  <si>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</si>
  <si>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</si>
  <si>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</si>
  <si>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</si>
  <si>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</si>
  <si>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</si>
  <si>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</si>
  <si>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</si>
  <si>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</si>
  <si>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</si>
  <si>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</si>
  <si>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</si>
  <si>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</si>
  <si>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</si>
  <si>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</si>
  <si>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</si>
  <si>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</si>
  <si>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</si>
  <si>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</si>
  <si>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</si>
  <si>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</si>
  <si>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</si>
  <si>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</si>
  <si>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</si>
  <si>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</si>
  <si>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</si>
  <si>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</si>
  <si>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</si>
  <si>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</si>
  <si>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</si>
  <si>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</si>
  <si>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</si>
  <si>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</si>
  <si>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</si>
  <si>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</si>
  <si>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</si>
  <si>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</si>
  <si>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</si>
  <si>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</si>
  <si>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</si>
  <si>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</si>
  <si>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</si>
  <si>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</si>
  <si>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</si>
  <si>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</si>
  <si>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</si>
  <si>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</si>
  <si>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</si>
  <si>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</si>
  <si>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Промывка, опрессовка системы отопления</t>
  </si>
  <si>
    <t>Демонтаж, монтаж эл.узла (1шт)</t>
  </si>
  <si>
    <t>смена вентиля д 20 (2шт)</t>
  </si>
  <si>
    <t>вентиль д 20</t>
  </si>
  <si>
    <t>2шт</t>
  </si>
  <si>
    <t xml:space="preserve">покраска эл.узла </t>
  </si>
  <si>
    <t xml:space="preserve">краска зеленая </t>
  </si>
  <si>
    <t>1 кг</t>
  </si>
  <si>
    <t>кисть</t>
  </si>
  <si>
    <t>1шт</t>
  </si>
  <si>
    <t xml:space="preserve">смена ламп (17шт) </t>
  </si>
  <si>
    <t>лампа</t>
  </si>
  <si>
    <t>17шт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</si>
</sst>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568.8165702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568.8165702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343.119915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10.21</v>
      </c>
      <c r="M20" s="33">
        <f>SUM(M6:M19)</f>
        <v>1557.0019254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 t="s">
        <v>137</v>
      </c>
      <c r="L25" s="48">
        <v>93.87</v>
      </c>
      <c r="M25" s="32">
        <f aca="true" t="shared" si="1" ref="M25:M38">L25*126.87*1.202*1.15</f>
        <v>16462.20728187</v>
      </c>
    </row>
    <row r="26" spans="1:13" ht="12.75">
      <c r="A26" t="s">
        <v>108</v>
      </c>
      <c r="J26" s="20">
        <v>3</v>
      </c>
      <c r="K26" s="20" t="s">
        <v>138</v>
      </c>
      <c r="L26" s="48">
        <v>3.12</v>
      </c>
      <c r="M26" s="32">
        <f t="shared" si="1"/>
        <v>547.16189112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139</v>
      </c>
      <c r="L27" s="42">
        <v>1.62</v>
      </c>
      <c r="M27" s="32">
        <f t="shared" si="1"/>
        <v>284.10328962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142</v>
      </c>
      <c r="L28" s="42">
        <v>2.05</v>
      </c>
      <c r="M28" s="32">
        <f t="shared" si="1"/>
        <v>359.51342205</v>
      </c>
    </row>
    <row r="29" spans="10:13" ht="12.75">
      <c r="J29" s="20">
        <v>6</v>
      </c>
      <c r="K29" s="20" t="s">
        <v>147</v>
      </c>
      <c r="L29" s="25">
        <f>0.17*7.1</f>
        <v>1.207</v>
      </c>
      <c r="M29" s="32">
        <f t="shared" si="1"/>
        <v>211.67448800699998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52146.95+0.01</f>
        <v>52146.96</v>
      </c>
      <c r="J39" s="20"/>
      <c r="K39" s="29" t="s">
        <v>57</v>
      </c>
      <c r="L39" s="28">
        <f>SUM(L24:L37)</f>
        <v>106.697</v>
      </c>
      <c r="M39" s="33">
        <f>SUM(M24:M38)</f>
        <v>18711.709069497</v>
      </c>
    </row>
    <row r="40" spans="1:11" ht="12.75">
      <c r="A40" t="s">
        <v>7</v>
      </c>
      <c r="F40" s="5">
        <v>50738.41</v>
      </c>
      <c r="K40" s="1" t="s">
        <v>61</v>
      </c>
    </row>
    <row r="41" spans="2:13" ht="12.75">
      <c r="B41" t="s">
        <v>8</v>
      </c>
      <c r="F41" s="9">
        <f>F40/F39</f>
        <v>0.9729888377002227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52038.41</v>
      </c>
      <c r="J43" s="20">
        <v>1</v>
      </c>
      <c r="K43" s="20" t="s">
        <v>140</v>
      </c>
      <c r="L43" s="25" t="s">
        <v>141</v>
      </c>
      <c r="M43" s="25">
        <f>2*375.39</f>
        <v>750.78</v>
      </c>
    </row>
    <row r="44" spans="10:13" ht="12.75">
      <c r="J44" s="20">
        <v>2</v>
      </c>
      <c r="K44" s="20" t="s">
        <v>143</v>
      </c>
      <c r="L44" s="25" t="s">
        <v>144</v>
      </c>
      <c r="M44" s="25">
        <v>126.6</v>
      </c>
    </row>
    <row r="45" spans="2:13" ht="12.75">
      <c r="B45" s="1" t="s">
        <v>10</v>
      </c>
      <c r="C45" s="1"/>
      <c r="J45" s="20">
        <v>3</v>
      </c>
      <c r="K45" s="20" t="s">
        <v>145</v>
      </c>
      <c r="L45" s="25" t="s">
        <v>146</v>
      </c>
      <c r="M45" s="25">
        <v>111.87</v>
      </c>
    </row>
    <row r="46" spans="10:13" ht="12.75">
      <c r="J46" s="20">
        <v>4</v>
      </c>
      <c r="K46" s="20" t="s">
        <v>148</v>
      </c>
      <c r="L46" s="25" t="s">
        <v>149</v>
      </c>
      <c r="M46" s="25">
        <f>17*13.99</f>
        <v>237.83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8"/>
    </row>
    <row r="48" spans="1:13" ht="12.75">
      <c r="A48" t="s">
        <v>12</v>
      </c>
      <c r="F48" s="11">
        <f>(5040+810)*1.202</f>
        <v>7031.7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2900*1.202</f>
        <v>3485.7999999999997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10517.5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6913.26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7291.5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178887</v>
      </c>
      <c r="D57">
        <v>228897.7</v>
      </c>
      <c r="E57">
        <v>3474</v>
      </c>
      <c r="F57" s="34">
        <f>C57/D57*E57</f>
        <v>2714.9833222439543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1557.0019254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18711.709069497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1227.08</v>
      </c>
    </row>
    <row r="61" spans="1:6" ht="12.75">
      <c r="A61" t="s">
        <v>22</v>
      </c>
      <c r="F61" s="11">
        <f>M60</f>
        <v>1227.08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0.38</v>
      </c>
      <c r="E64" t="s">
        <v>14</v>
      </c>
      <c r="F64" s="11">
        <f>B64*D64</f>
        <v>1320.1200000000001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25530.894317140952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0.26</v>
      </c>
      <c r="E69" t="s">
        <v>14</v>
      </c>
      <c r="F69" s="11">
        <f>B69*D69</f>
        <v>903.24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1.15</v>
      </c>
      <c r="E72" t="s">
        <v>14</v>
      </c>
      <c r="F72" s="11">
        <f>B72*D72</f>
        <v>3995.1</v>
      </c>
    </row>
    <row r="73" spans="1:6" ht="12.75">
      <c r="A73" s="4" t="s">
        <v>29</v>
      </c>
      <c r="F73" s="31">
        <f>F69+F72</f>
        <v>4898.34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2.62</v>
      </c>
      <c r="E76" t="s">
        <v>14</v>
      </c>
      <c r="F76" s="11">
        <f>B76*D76</f>
        <v>9101.880000000001</v>
      </c>
    </row>
    <row r="77" spans="1:6" ht="12.75">
      <c r="A77" s="4" t="s">
        <v>31</v>
      </c>
      <c r="F77" s="8">
        <f>SUM(F76)</f>
        <v>9101.880000000001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57340.11431714095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3325.7266303941747</v>
      </c>
    </row>
    <row r="81" spans="1:6" ht="12.75">
      <c r="A81" s="1"/>
      <c r="B81" s="35" t="s">
        <v>129</v>
      </c>
      <c r="C81" s="35"/>
      <c r="D81" s="1"/>
      <c r="E81" s="59"/>
      <c r="F81" s="60">
        <v>2508</v>
      </c>
    </row>
    <row r="82" spans="1:6" ht="12.75">
      <c r="A82" s="1"/>
      <c r="B82" s="35" t="s">
        <v>130</v>
      </c>
      <c r="C82" s="35"/>
      <c r="D82" s="1"/>
      <c r="E82" s="59"/>
      <c r="F82" s="60">
        <v>486.39</v>
      </c>
    </row>
    <row r="83" spans="1:6" ht="12.75">
      <c r="A83" s="1"/>
      <c r="B83" s="35" t="s">
        <v>131</v>
      </c>
      <c r="C83" s="35"/>
      <c r="D83" s="1"/>
      <c r="E83" s="59"/>
      <c r="F83" s="60">
        <v>3196.37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66856.60094753512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43252</v>
      </c>
      <c r="C86" s="39">
        <v>-362981</v>
      </c>
      <c r="D86" s="44">
        <f>F43</f>
        <v>52038.41</v>
      </c>
      <c r="E86" s="44">
        <f>F84</f>
        <v>66856.60094753512</v>
      </c>
      <c r="F86" s="45">
        <f>C86+D86-E86</f>
        <v>-377799.1909475351</v>
      </c>
    </row>
    <row r="88" spans="1:6" ht="13.5" thickBot="1">
      <c r="A88" t="s">
        <v>112</v>
      </c>
      <c r="C88" s="56">
        <v>43252</v>
      </c>
      <c r="D88" s="8" t="s">
        <v>113</v>
      </c>
      <c r="E88" s="56">
        <v>43281</v>
      </c>
      <c r="F88" t="s">
        <v>114</v>
      </c>
    </row>
    <row r="89" spans="1:7" ht="13.5" thickBot="1">
      <c r="A89" t="s">
        <v>115</v>
      </c>
      <c r="F89" s="57">
        <f>E86</f>
        <v>66856.60094753512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2018-09-03T06:29:50Z</dcterms:modified>
  <cp:category/>
  <cp:version/>
  <cp:contentType/>
  <cp:contentStatus/>
</cp:coreProperties>
</file>