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<sst xmlns="http://schemas.openxmlformats.org/spreadsheetml/2006/main" count="170" uniqueCount="147">
  <si>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</si>
  <si>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</si>
  <si>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</si>
  <si>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</si>
  <si>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</si>
  <si>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</si>
  <si>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</si>
  <si>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</si>
  <si>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</si>
  <si>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</si>
  <si>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</si>
  <si>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</si>
  <si>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</si>
  <si>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</si>
  <si>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</si>
  <si>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</si>
  <si>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</si>
  <si>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</si>
  <si>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</si>
  <si>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</si>
  <si>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</si>
  <si>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</si>
  <si>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</si>
  <si>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</si>
  <si>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</si>
  <si>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</si>
  <si>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</si>
  <si>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</si>
  <si>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</si>
  <si>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</si>
  <si>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</si>
  <si>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</si>
  <si>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</si>
  <si>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</si>
  <si>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</si>
  <si>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</si>
  <si>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</si>
  <si>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</si>
  <si>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</si>
  <si>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</si>
  <si>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</si>
  <si>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</si>
  <si>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</si>
  <si>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</si>
  <si>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</si>
  <si>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</si>
  <si>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</si>
  <si>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</si>
  <si>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</si>
  <si>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</si>
  <si>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</si>
  <si>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</si>
  <si>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</si>
  <si>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</si>
  <si>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</si>
  <si>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</si>
  <si>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</si>
  <si>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</si>
  <si>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</si>
  <si>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</si>
  <si>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</si>
  <si>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</si>
  <si>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</si>
  <si>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</si>
  <si>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</si>
  <si>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</si>
  <si>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</si>
  <si>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</si>
  <si>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</si>
  <si>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</si>
  <si>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</si>
  <si>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</si>
  <si>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</si>
  <si>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</si>
  <si>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</si>
  <si>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</si>
  <si>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</si>
  <si>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</si>
  <si>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</si>
  <si>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</si>
  <si>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</si>
  <si>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</si>
  <si>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</si>
  <si>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</si>
  <si>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</si>
  <si>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</si>
  <si>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</si>
  <si>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</si>
  <si>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</si>
  <si>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</si>
  <si>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</si>
  <si>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</si>
  <si>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</si>
  <si>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</si>
  <si>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</si>
  <si>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</si>
  <si>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</si>
  <si>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</si>
  <si>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</si>
  <si>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</si>
  <si>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</si>
  <si>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</si>
  <si>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</si>
  <si>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</si>
  <si>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</si>
  <si>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</si>
  <si>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</si>
  <si>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</si>
  <si>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</si>
  <si>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</si>
  <si>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</si>
  <si>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</si>
  <si>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</si>
  <si>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</si>
  <si>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</si>
  <si>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</si>
  <si>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</si>
  <si>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</si>
  <si>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</si>
  <si>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</si>
  <si>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</si>
  <si>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</si>
  <si>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</si>
  <si>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</si>
  <si>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</si>
  <si>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</si>
  <si>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</si>
  <si>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</si>
  <si>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</si>
  <si>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</si>
  <si>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</si>
  <si>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</si>
  <si>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февраля</t>
  </si>
  <si>
    <t>за   февраль  2018 г.</t>
  </si>
  <si>
    <t>ост.на 01.03</t>
  </si>
  <si>
    <t>смена труб д 20 м/пл (1мп) кв.60</t>
  </si>
  <si>
    <t>труба д 20 м/пл</t>
  </si>
  <si>
    <t>1мп</t>
  </si>
  <si>
    <t>цанга</t>
  </si>
  <si>
    <t>4шт</t>
  </si>
  <si>
    <t>диск</t>
  </si>
  <si>
    <t>1шт</t>
  </si>
  <si>
    <t>уголок 15</t>
  </si>
  <si>
    <t>2шт</t>
  </si>
  <si>
    <t>смена ламп (15шт) п-д2,4</t>
  </si>
  <si>
    <t>лампа</t>
  </si>
  <si>
    <t>15шт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</si>
</sst>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5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8" sqref="M4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82</v>
      </c>
      <c r="L6" s="25">
        <v>0</v>
      </c>
      <c r="M6" s="44">
        <f>L6*126.87*1.202</f>
        <v>0</v>
      </c>
    </row>
    <row r="7" spans="2:13" ht="12.75">
      <c r="B7" t="s">
        <v>89</v>
      </c>
      <c r="C7" s="1" t="s">
        <v>90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3.48</v>
      </c>
      <c r="M11" s="44">
        <f t="shared" si="0"/>
        <v>530.6921352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79</v>
      </c>
      <c r="L13" s="23">
        <v>3.48</v>
      </c>
      <c r="M13" s="44">
        <f t="shared" si="0"/>
        <v>530.6921352</v>
      </c>
    </row>
    <row r="14" spans="1:13" ht="12.75">
      <c r="A14" t="s">
        <v>96</v>
      </c>
      <c r="J14" s="20">
        <v>5</v>
      </c>
      <c r="K14" s="19" t="s">
        <v>50</v>
      </c>
      <c r="L14" s="25">
        <v>8.39</v>
      </c>
      <c r="M14" s="44">
        <f t="shared" si="0"/>
        <v>1279.4560386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4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18.1</v>
      </c>
      <c r="M20" s="33">
        <f>SUM(M6:M19)</f>
        <v>2760.2090940000003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8" t="s">
        <v>135</v>
      </c>
      <c r="L24" s="63">
        <v>1.55</v>
      </c>
      <c r="M24" s="55">
        <f>L24*126.87*1.202*1.15</f>
        <v>271.82722155</v>
      </c>
    </row>
    <row r="25" spans="1:13" ht="12.75">
      <c r="A25" t="s">
        <v>106</v>
      </c>
      <c r="J25" s="20">
        <v>2</v>
      </c>
      <c r="K25" s="58" t="s">
        <v>144</v>
      </c>
      <c r="L25" s="44">
        <f>0.15*7.1</f>
        <v>1.065</v>
      </c>
      <c r="M25" s="55">
        <f aca="true" t="shared" si="1" ref="M25:M38">L25*126.87*1.202*1.15</f>
        <v>186.77160706499996</v>
      </c>
    </row>
    <row r="26" spans="1:13" ht="12.75">
      <c r="A26" t="s">
        <v>107</v>
      </c>
      <c r="J26" s="20">
        <v>3</v>
      </c>
      <c r="K26" s="20"/>
      <c r="L26" s="64"/>
      <c r="M26" s="55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58"/>
      <c r="L27" s="56"/>
      <c r="M27" s="55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55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55">
        <f t="shared" si="1"/>
        <v>0</v>
      </c>
    </row>
    <row r="30" spans="10:13" ht="12.75">
      <c r="J30" s="20">
        <v>7</v>
      </c>
      <c r="K30" s="20"/>
      <c r="L30" s="25"/>
      <c r="M30" s="55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55">
        <f t="shared" si="1"/>
        <v>0</v>
      </c>
    </row>
    <row r="32" spans="10:13" ht="12.75">
      <c r="J32" s="20">
        <v>9</v>
      </c>
      <c r="K32" s="20"/>
      <c r="L32" s="25"/>
      <c r="M32" s="55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55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5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55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55">
        <f t="shared" si="1"/>
        <v>0</v>
      </c>
    </row>
    <row r="37" spans="10:13" ht="12.75">
      <c r="J37" s="20">
        <v>14</v>
      </c>
      <c r="K37" s="20"/>
      <c r="L37" s="25"/>
      <c r="M37" s="55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55">
        <f t="shared" si="1"/>
        <v>0</v>
      </c>
    </row>
    <row r="39" spans="10:13" ht="12.75">
      <c r="J39" s="20"/>
      <c r="K39" s="30" t="s">
        <v>58</v>
      </c>
      <c r="L39" s="28">
        <f>SUM(L24:L38)</f>
        <v>2.615</v>
      </c>
      <c r="M39" s="33">
        <f>SUM(M24:M38)</f>
        <v>458.59882861499995</v>
      </c>
    </row>
    <row r="40" spans="1:11" ht="12.75">
      <c r="A40" s="2" t="s">
        <v>6</v>
      </c>
      <c r="F40" s="11">
        <f>46739.72-3.05</f>
        <v>46736.67</v>
      </c>
      <c r="K40" s="1" t="s">
        <v>62</v>
      </c>
    </row>
    <row r="41" spans="1:13" ht="12.75">
      <c r="A41" t="s">
        <v>7</v>
      </c>
      <c r="F41" s="5">
        <v>42026.35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0.8992157549949537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57">
        <v>91.82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42926.35</v>
      </c>
      <c r="J44" s="20">
        <v>2</v>
      </c>
      <c r="K44" s="20" t="s">
        <v>138</v>
      </c>
      <c r="L44" s="25" t="s">
        <v>139</v>
      </c>
      <c r="M44" s="25">
        <f>4*159.67</f>
        <v>638.68</v>
      </c>
    </row>
    <row r="45" spans="10:13" ht="12.75">
      <c r="J45" s="20">
        <v>3</v>
      </c>
      <c r="K45" s="20" t="s">
        <v>140</v>
      </c>
      <c r="L45" s="25" t="s">
        <v>141</v>
      </c>
      <c r="M45" s="44">
        <v>37.25</v>
      </c>
    </row>
    <row r="46" spans="2:13" ht="12.75">
      <c r="B46" s="1" t="s">
        <v>10</v>
      </c>
      <c r="C46" s="1"/>
      <c r="J46" s="20">
        <v>4</v>
      </c>
      <c r="K46" s="20" t="s">
        <v>142</v>
      </c>
      <c r="L46" s="25" t="s">
        <v>143</v>
      </c>
      <c r="M46" s="25">
        <f>2*18</f>
        <v>36</v>
      </c>
    </row>
    <row r="47" spans="10:13" ht="12.75">
      <c r="J47" s="20">
        <v>5</v>
      </c>
      <c r="K47" s="20" t="s">
        <v>145</v>
      </c>
      <c r="L47" s="25" t="s">
        <v>146</v>
      </c>
      <c r="M47" s="44">
        <f>15*14.01</f>
        <v>210.15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5850*1.202</f>
        <v>7031.7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8954.9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6212.978999999999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6212.978999999999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1">
        <v>167088</v>
      </c>
      <c r="D58">
        <v>228897.7</v>
      </c>
      <c r="E58">
        <v>3122.1</v>
      </c>
      <c r="F58" s="34">
        <f>C58/D58*E58</f>
        <v>2279.0331436270435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2760.2090940000003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458.59882861499995</v>
      </c>
      <c r="J60" s="20"/>
      <c r="K60" s="20"/>
      <c r="L60" s="31" t="s">
        <v>65</v>
      </c>
      <c r="M60" s="28">
        <f>SUM(M43:M59)</f>
        <v>1013.9</v>
      </c>
    </row>
    <row r="61" spans="1:6" ht="12.75">
      <c r="A61" t="s">
        <v>73</v>
      </c>
      <c r="F61" s="5">
        <f>1*600*1.202</f>
        <v>721.1999999999999</v>
      </c>
    </row>
    <row r="62" spans="1:6" ht="12.75">
      <c r="A62" t="s">
        <v>22</v>
      </c>
      <c r="F62" s="5">
        <f>M60</f>
        <v>1013.9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3122.1</v>
      </c>
      <c r="C65" t="s">
        <v>13</v>
      </c>
      <c r="D65" s="11">
        <v>0.39</v>
      </c>
      <c r="E65" t="s">
        <v>14</v>
      </c>
      <c r="F65" s="11">
        <f>B65*D65</f>
        <v>1217.619</v>
      </c>
    </row>
    <row r="66" spans="1:6" s="51" customFormat="1" ht="12.75">
      <c r="A66" s="51" t="s">
        <v>77</v>
      </c>
      <c r="B66" s="59"/>
      <c r="C66" s="59"/>
      <c r="D66" s="60"/>
      <c r="E66" s="59"/>
      <c r="F66" s="60">
        <v>0</v>
      </c>
    </row>
    <row r="67" spans="1:6" ht="12.75">
      <c r="A67" s="49" t="s">
        <v>84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8450.560066242044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0.25</v>
      </c>
      <c r="E70" t="s">
        <v>14</v>
      </c>
      <c r="F70" s="11">
        <f>B70*D70</f>
        <v>780.525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0.96</v>
      </c>
      <c r="E73" t="s">
        <v>14</v>
      </c>
      <c r="F73" s="11">
        <f>B73*D73</f>
        <v>2997.216</v>
      </c>
    </row>
    <row r="74" spans="1:6" ht="12.75">
      <c r="A74" s="4" t="s">
        <v>29</v>
      </c>
      <c r="F74" s="32">
        <f>F70+F73</f>
        <v>3777.741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2.16</v>
      </c>
      <c r="E77" t="s">
        <v>14</v>
      </c>
      <c r="F77" s="11">
        <f>B77*D77</f>
        <v>6743.736</v>
      </c>
    </row>
    <row r="78" spans="1:6" ht="12.75">
      <c r="A78" s="4" t="s">
        <v>32</v>
      </c>
      <c r="F78" s="32">
        <f>SUM(F77)</f>
        <v>6743.736</v>
      </c>
    </row>
    <row r="79" spans="1:6" ht="12.75">
      <c r="A79" s="45" t="s">
        <v>76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33</v>
      </c>
      <c r="B80" s="1"/>
      <c r="F80" s="32">
        <f>F52+F56+F68+F74+F78+F79</f>
        <v>34139.91606624204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1980.1151318420382</v>
      </c>
      <c r="I81" s="7"/>
    </row>
    <row r="82" spans="1:9" ht="12.75">
      <c r="A82" s="1"/>
      <c r="B82" s="35" t="s">
        <v>128</v>
      </c>
      <c r="C82" s="35"/>
      <c r="D82" s="1"/>
      <c r="E82" s="61"/>
      <c r="F82" s="62">
        <v>1655.28</v>
      </c>
      <c r="I82" s="7"/>
    </row>
    <row r="83" spans="1:9" ht="12.75">
      <c r="A83" s="1"/>
      <c r="B83" s="35" t="s">
        <v>129</v>
      </c>
      <c r="C83" s="35"/>
      <c r="D83" s="1"/>
      <c r="E83" s="61"/>
      <c r="F83" s="62">
        <v>343.59</v>
      </c>
      <c r="I83" s="7"/>
    </row>
    <row r="84" spans="1:9" ht="12.75">
      <c r="A84" s="1"/>
      <c r="B84" s="35" t="s">
        <v>130</v>
      </c>
      <c r="C84" s="35"/>
      <c r="D84" s="1"/>
      <c r="E84" s="61"/>
      <c r="F84" s="62">
        <v>2404.67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40523.57119808407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43132</v>
      </c>
      <c r="C87" s="39">
        <v>-86995</v>
      </c>
      <c r="D87" s="42">
        <f>F44</f>
        <v>42926.35</v>
      </c>
      <c r="E87" s="42">
        <f>F85</f>
        <v>40523.57119808407</v>
      </c>
      <c r="F87" s="43">
        <f>C87+D87-E87</f>
        <v>-84592.22119808407</v>
      </c>
    </row>
    <row r="89" spans="1:6" ht="12.75">
      <c r="A89" t="s">
        <v>111</v>
      </c>
      <c r="C89" s="53">
        <v>43132</v>
      </c>
      <c r="D89" s="8" t="s">
        <v>112</v>
      </c>
      <c r="E89" s="53">
        <v>43159</v>
      </c>
      <c r="F89" t="s">
        <v>113</v>
      </c>
    </row>
    <row r="90" spans="1:7" ht="12.75">
      <c r="A90" t="s">
        <v>114</v>
      </c>
      <c r="F90" s="54">
        <f>E87</f>
        <v>40523.57119808407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2017-08-21T12:46:48Z</cp:lastPrinted>
  <dcterms:created xsi:type="dcterms:W3CDTF">2008-08-18T07:30:19Z</dcterms:created>
  <dcterms:modified xsi:type="dcterms:W3CDTF">2018-04-25T09:47:46Z</dcterms:modified>
  <cp:category/>
  <cp:version/>
  <cp:contentType/>
  <cp:contentStatus/>
</cp:coreProperties>
</file>