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<sst xmlns="http://schemas.openxmlformats.org/spreadsheetml/2006/main" count="170" uniqueCount="147">
  <si>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</si>
  <si>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</si>
  <si>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</si>
  <si>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</si>
  <si>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</si>
  <si>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</si>
  <si>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</si>
  <si>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</si>
  <si>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</si>
  <si>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</si>
  <si>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</si>
  <si>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</si>
  <si>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</si>
  <si>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</si>
  <si>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</si>
  <si>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</si>
  <si>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</si>
  <si>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</si>
  <si>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</si>
  <si>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</si>
  <si>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</si>
  <si>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</si>
  <si>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</si>
  <si>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</si>
  <si>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</si>
  <si>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</si>
  <si>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</si>
  <si>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</si>
  <si>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</si>
  <si>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</si>
  <si>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</si>
  <si>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</si>
  <si>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</si>
  <si>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</si>
  <si>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</si>
  <si>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</si>
  <si>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</si>
  <si>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</si>
  <si>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</si>
  <si>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</si>
  <si>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</si>
  <si>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</si>
  <si>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</si>
  <si>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</si>
  <si>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</si>
  <si>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</si>
  <si>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</si>
  <si>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</si>
  <si>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</si>
  <si>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</si>
  <si>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</si>
  <si>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</si>
  <si>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</si>
  <si>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</si>
  <si>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</si>
  <si>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</si>
  <si>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</si>
  <si>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</si>
  <si>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</si>
  <si>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</si>
  <si>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</si>
  <si>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</si>
  <si>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</si>
  <si>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</si>
  <si>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</si>
  <si>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</si>
  <si>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</si>
  <si>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</si>
  <si>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</si>
  <si>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</si>
  <si>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</si>
  <si>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</si>
  <si>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</si>
  <si>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</si>
  <si>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</si>
  <si>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</si>
  <si>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</si>
  <si>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</si>
  <si>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</si>
  <si>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</si>
  <si>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</si>
  <si>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</si>
  <si>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</si>
  <si>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</si>
  <si>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</si>
  <si>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</si>
  <si>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</si>
  <si>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</si>
  <si>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</si>
  <si>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</si>
  <si>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</si>
  <si>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</si>
  <si>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</si>
  <si>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</si>
  <si>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</si>
  <si>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</si>
  <si>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</si>
  <si>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</si>
  <si>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</si>
  <si>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</si>
  <si>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</si>
  <si>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</si>
  <si>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</si>
  <si>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</si>
  <si>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</si>
  <si>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</si>
  <si>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</si>
  <si>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</si>
  <si>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</si>
  <si>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</si>
  <si>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22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</si>
  <si>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</si>
  <si>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</si>
  <si>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</si>
  <si>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</si>
  <si>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</si>
  <si>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</si>
  <si>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</si>
  <si>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</si>
  <si>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</si>
  <si>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</si>
  <si>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</si>
  <si>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</si>
  <si>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</si>
  <si>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</si>
  <si>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</si>
  <si>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(Спарк,эр-телеком,комстар,ростелеком)</t>
  </si>
  <si>
    <t>директора: Падуна Э.В. Действующего на основании _Устава__________________</t>
  </si>
  <si>
    <t>Рязаньгоргаз (тех.обслуживание и ремонт)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</si>
  <si>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</si>
  <si>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</si>
  <si>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</si>
  <si>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</si>
  <si>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</si>
  <si>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</si>
  <si>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</si>
  <si>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 xml:space="preserve">прочистка канализации </t>
  </si>
  <si>
    <t>Промывка, опрессовка системы отопления</t>
  </si>
  <si>
    <t>Демонтаж, монтаж эл.узла при смене сопла (1шт)</t>
  </si>
  <si>
    <t xml:space="preserve">покраска эл.узла </t>
  </si>
  <si>
    <t xml:space="preserve">краска зеленая </t>
  </si>
  <si>
    <t>1 кг</t>
  </si>
  <si>
    <t>кисть</t>
  </si>
  <si>
    <t>1шт</t>
  </si>
  <si>
    <t xml:space="preserve">смена ламп (13шт) </t>
  </si>
  <si>
    <t>лампа</t>
  </si>
  <si>
    <t>13шт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</si>
</sst>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9">
      <selection activeCell="F61" sqref="F6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customWidth="1"/>
    <col min="6" max="6" width="10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6</v>
      </c>
      <c r="K1" t="s">
        <v>66</v>
      </c>
    </row>
    <row r="2" spans="1:11" ht="12.75">
      <c r="A2" t="s">
        <v>85</v>
      </c>
      <c r="K2" s="5" t="s">
        <v>134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7">
        <f>L6*126.87*1.202</f>
        <v>0</v>
      </c>
    </row>
    <row r="7" spans="10:13" ht="12.75">
      <c r="J7" s="14">
        <v>2</v>
      </c>
      <c r="K7" s="14" t="s">
        <v>43</v>
      </c>
      <c r="L7" s="14"/>
      <c r="M7" s="47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/>
      <c r="M8" s="47">
        <f t="shared" si="0"/>
        <v>0</v>
      </c>
    </row>
    <row r="9" spans="5:13" ht="12.75">
      <c r="E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3.81</v>
      </c>
      <c r="M11" s="47">
        <f t="shared" si="0"/>
        <v>581.0163894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3.8</v>
      </c>
      <c r="M13" s="47">
        <f t="shared" si="0"/>
        <v>579.491412</v>
      </c>
    </row>
    <row r="14" spans="1:13" ht="12.75">
      <c r="A14" t="s">
        <v>96</v>
      </c>
      <c r="J14" s="20">
        <v>5</v>
      </c>
      <c r="K14" s="19" t="s">
        <v>49</v>
      </c>
      <c r="L14" s="25">
        <v>8.05</v>
      </c>
      <c r="M14" s="47">
        <f t="shared" si="0"/>
        <v>1227.6068070000001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7">
        <f t="shared" si="0"/>
        <v>0</v>
      </c>
    </row>
    <row r="18" spans="1:13" ht="12.75">
      <c r="A18" t="s">
        <v>100</v>
      </c>
      <c r="J18" s="15" t="s">
        <v>55</v>
      </c>
      <c r="K18" s="26" t="s">
        <v>54</v>
      </c>
      <c r="L18" s="21">
        <v>2.25</v>
      </c>
      <c r="M18" s="47">
        <f t="shared" si="0"/>
        <v>343.119915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18.41</v>
      </c>
      <c r="M20" s="33">
        <f>SUM(M6:M19)</f>
        <v>2807.4833934000003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4.83</v>
      </c>
      <c r="M24" s="32">
        <f>L24*126.87*1.202*1.15</f>
        <v>847.0486968299999</v>
      </c>
    </row>
    <row r="25" spans="1:13" ht="12.75">
      <c r="A25" t="s">
        <v>106</v>
      </c>
      <c r="J25" s="20">
        <v>2</v>
      </c>
      <c r="K25" s="20" t="s">
        <v>137</v>
      </c>
      <c r="L25" s="25">
        <v>98.37</v>
      </c>
      <c r="M25" s="32">
        <f aca="true" t="shared" si="1" ref="M25:M36">L25*126.87*1.202*1.15</f>
        <v>17251.383086370002</v>
      </c>
    </row>
    <row r="26" spans="1:13" ht="12.75">
      <c r="A26" t="s">
        <v>107</v>
      </c>
      <c r="J26" s="20">
        <v>3</v>
      </c>
      <c r="K26" s="20" t="s">
        <v>138</v>
      </c>
      <c r="L26" s="47">
        <v>3.12</v>
      </c>
      <c r="M26" s="32">
        <f t="shared" si="1"/>
        <v>547.16189112</v>
      </c>
    </row>
    <row r="27" spans="1:13" ht="12.75">
      <c r="A27" s="51" t="s">
        <v>108</v>
      </c>
      <c r="B27" s="51"/>
      <c r="C27" s="51"/>
      <c r="D27" s="51"/>
      <c r="E27" s="51"/>
      <c r="F27" s="51"/>
      <c r="G27" s="51"/>
      <c r="J27" s="20">
        <v>4</v>
      </c>
      <c r="K27" s="20" t="s">
        <v>139</v>
      </c>
      <c r="L27" s="25">
        <v>2.05</v>
      </c>
      <c r="M27" s="32">
        <f t="shared" si="1"/>
        <v>359.51342205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144</v>
      </c>
      <c r="L28" s="25">
        <f>0.13*7.1</f>
        <v>0.9229999999999999</v>
      </c>
      <c r="M28" s="32">
        <f t="shared" si="1"/>
        <v>161.868726123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9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3473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952.3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473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28">
        <f>SUM(L24:L36)</f>
        <v>109.293</v>
      </c>
      <c r="M37" s="33">
        <f>SUM(M24:M36)</f>
        <v>19166.975822493</v>
      </c>
    </row>
    <row r="38" ht="12.75">
      <c r="K38" s="1" t="s">
        <v>61</v>
      </c>
    </row>
    <row r="39" spans="1:13" ht="12.75">
      <c r="A39" s="2" t="s">
        <v>6</v>
      </c>
      <c r="F39" s="11">
        <v>53102.96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83434.84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1.5711900052275805</v>
      </c>
      <c r="J41" s="20">
        <v>1</v>
      </c>
      <c r="K41" s="20" t="s">
        <v>140</v>
      </c>
      <c r="L41" s="25" t="s">
        <v>141</v>
      </c>
      <c r="M41" s="25">
        <v>126.6</v>
      </c>
    </row>
    <row r="42" spans="1:13" ht="12.75">
      <c r="A42" s="13" t="s">
        <v>126</v>
      </c>
      <c r="B42" s="13"/>
      <c r="C42" s="13"/>
      <c r="D42" s="13"/>
      <c r="E42" s="13"/>
      <c r="F42" s="5">
        <f>250+400+250+400</f>
        <v>1300</v>
      </c>
      <c r="J42" s="20">
        <v>2</v>
      </c>
      <c r="K42" s="20" t="s">
        <v>142</v>
      </c>
      <c r="L42" s="25" t="s">
        <v>143</v>
      </c>
      <c r="M42" s="25">
        <v>111.87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84734.84</v>
      </c>
      <c r="J43" s="20">
        <v>3</v>
      </c>
      <c r="K43" s="20" t="s">
        <v>145</v>
      </c>
      <c r="L43" s="25" t="s">
        <v>146</v>
      </c>
      <c r="M43" s="25">
        <f>13*13.99</f>
        <v>181.87</v>
      </c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(5040+810)*1.202</f>
        <v>7031.7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2900*1.202</f>
        <v>3485.7999999999997</v>
      </c>
      <c r="J49" s="20">
        <v>9</v>
      </c>
      <c r="K49" s="20"/>
      <c r="L49" s="25"/>
      <c r="M49" s="25"/>
    </row>
    <row r="50" spans="1:13" ht="12.75">
      <c r="A50" s="6" t="s">
        <v>82</v>
      </c>
      <c r="E50" s="5">
        <v>0</v>
      </c>
      <c r="F50" s="5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10517.5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4">
        <v>1.99</v>
      </c>
      <c r="E53" s="13" t="s">
        <v>14</v>
      </c>
      <c r="F53" s="11">
        <f>E32*D53</f>
        <v>6911.2699999999995</v>
      </c>
      <c r="J53" s="20">
        <v>13</v>
      </c>
      <c r="K53" s="20"/>
      <c r="L53" s="25"/>
      <c r="M53" s="25"/>
    </row>
    <row r="54" spans="1:13" ht="12.75">
      <c r="A54" t="s">
        <v>78</v>
      </c>
      <c r="B54">
        <v>952.3</v>
      </c>
      <c r="C54" t="s">
        <v>13</v>
      </c>
      <c r="D54" s="5">
        <v>0.4</v>
      </c>
      <c r="E54" t="s">
        <v>14</v>
      </c>
      <c r="F54" s="11">
        <f>B54*D54</f>
        <v>380.92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7292.19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50">
        <v>178887</v>
      </c>
      <c r="D57">
        <v>228897.7</v>
      </c>
      <c r="E57">
        <v>3473</v>
      </c>
      <c r="F57" s="34">
        <f>C57/D57*E57</f>
        <v>2714.2018071828593</v>
      </c>
      <c r="J57" s="20">
        <v>17</v>
      </c>
      <c r="K57" s="20"/>
      <c r="L57" s="25"/>
      <c r="M57" s="25"/>
    </row>
    <row r="58" spans="1:13" ht="12.75">
      <c r="A58" t="s">
        <v>20</v>
      </c>
      <c r="F58" s="34">
        <f>M20</f>
        <v>2807.4833934000003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19166.975822493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M72</f>
        <v>420.34000000000003</v>
      </c>
      <c r="J61" s="20">
        <v>21</v>
      </c>
      <c r="K61" s="20"/>
      <c r="L61" s="25"/>
      <c r="M61" s="25"/>
    </row>
    <row r="62" spans="1:13" ht="12.75">
      <c r="A62" t="s">
        <v>23</v>
      </c>
      <c r="F62" s="5"/>
      <c r="J62" s="20">
        <v>22</v>
      </c>
      <c r="K62" s="20"/>
      <c r="L62" s="25"/>
      <c r="M62" s="25"/>
    </row>
    <row r="63" spans="1:13" ht="12.75">
      <c r="A63" t="s">
        <v>24</v>
      </c>
      <c r="F63" s="5"/>
      <c r="J63" s="20">
        <v>23</v>
      </c>
      <c r="K63" s="20"/>
      <c r="L63" s="25"/>
      <c r="M63" s="25"/>
    </row>
    <row r="64" spans="2:13" ht="12.75">
      <c r="B64">
        <v>3473</v>
      </c>
      <c r="C64" t="s">
        <v>13</v>
      </c>
      <c r="D64" s="11">
        <v>0.38</v>
      </c>
      <c r="E64" t="s">
        <v>14</v>
      </c>
      <c r="F64" s="11">
        <f>B64*D64</f>
        <v>1319.74</v>
      </c>
      <c r="J64" s="20">
        <v>24</v>
      </c>
      <c r="K64" s="20"/>
      <c r="L64" s="25"/>
      <c r="M64" s="25"/>
    </row>
    <row r="65" spans="1:13" ht="12.75">
      <c r="A65" s="50" t="s">
        <v>83</v>
      </c>
      <c r="B65" s="50"/>
      <c r="C65" s="50"/>
      <c r="D65" s="54"/>
      <c r="E65" s="50"/>
      <c r="F65" s="54">
        <f>D65*E32</f>
        <v>0</v>
      </c>
      <c r="J65" s="20">
        <v>25</v>
      </c>
      <c r="K65" s="20"/>
      <c r="L65" s="25"/>
      <c r="M65" s="25"/>
    </row>
    <row r="66" spans="1:13" ht="12.75">
      <c r="A66" s="50" t="s">
        <v>128</v>
      </c>
      <c r="B66" s="50"/>
      <c r="C66" s="50"/>
      <c r="D66" s="54">
        <v>0</v>
      </c>
      <c r="E66" s="50"/>
      <c r="F66" s="54">
        <v>0</v>
      </c>
      <c r="J66" s="20">
        <v>26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27149.941023075862</v>
      </c>
      <c r="J67" s="20">
        <v>27</v>
      </c>
      <c r="K67" s="20"/>
      <c r="L67" s="25"/>
      <c r="M67" s="25"/>
    </row>
    <row r="68" spans="1:13" ht="12.75">
      <c r="A68" s="4" t="s">
        <v>26</v>
      </c>
      <c r="F68" s="5"/>
      <c r="J68" s="20">
        <v>28</v>
      </c>
      <c r="K68" s="20"/>
      <c r="L68" s="25"/>
      <c r="M68" s="25"/>
    </row>
    <row r="69" spans="1:13" ht="12.75">
      <c r="A69" t="s">
        <v>27</v>
      </c>
      <c r="B69">
        <v>3473</v>
      </c>
      <c r="C69" t="s">
        <v>65</v>
      </c>
      <c r="D69" s="5">
        <v>0.26</v>
      </c>
      <c r="E69" t="s">
        <v>14</v>
      </c>
      <c r="F69" s="11">
        <f>B69*D69</f>
        <v>902.98</v>
      </c>
      <c r="J69" s="20">
        <v>29</v>
      </c>
      <c r="K69" s="20"/>
      <c r="L69" s="25"/>
      <c r="M69" s="25"/>
    </row>
    <row r="70" spans="1:13" ht="12.75">
      <c r="A70" t="s">
        <v>28</v>
      </c>
      <c r="F70" s="5"/>
      <c r="J70" s="20">
        <v>30</v>
      </c>
      <c r="K70" s="20"/>
      <c r="L70" s="25"/>
      <c r="M70" s="25"/>
    </row>
    <row r="71" spans="1:13" ht="12.75">
      <c r="A71" s="7" t="s">
        <v>72</v>
      </c>
      <c r="F71" s="5"/>
      <c r="J71" s="20">
        <v>31</v>
      </c>
      <c r="K71" s="20"/>
      <c r="L71" s="25"/>
      <c r="M71" s="25"/>
    </row>
    <row r="72" spans="2:13" ht="12.75">
      <c r="B72">
        <v>3473</v>
      </c>
      <c r="C72" t="s">
        <v>13</v>
      </c>
      <c r="D72" s="11">
        <v>1.15</v>
      </c>
      <c r="E72" t="s">
        <v>14</v>
      </c>
      <c r="F72" s="11">
        <f>B72*D72</f>
        <v>3993.95</v>
      </c>
      <c r="J72" s="20"/>
      <c r="K72" s="20"/>
      <c r="L72" s="30" t="s">
        <v>64</v>
      </c>
      <c r="M72" s="33">
        <f>SUM(M41:M71)</f>
        <v>420.34000000000003</v>
      </c>
    </row>
    <row r="73" spans="1:6" ht="12.75">
      <c r="A73" s="4" t="s">
        <v>29</v>
      </c>
      <c r="F73" s="31">
        <f>F69+F72</f>
        <v>4896.93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3473</v>
      </c>
      <c r="C76" t="s">
        <v>13</v>
      </c>
      <c r="D76" s="11">
        <v>2.62</v>
      </c>
      <c r="E76" t="s">
        <v>14</v>
      </c>
      <c r="F76" s="11">
        <f>B76*D76</f>
        <v>9099.26</v>
      </c>
    </row>
    <row r="77" spans="1:6" ht="12.75">
      <c r="A77" s="4" t="s">
        <v>31</v>
      </c>
      <c r="F77" s="8">
        <f>SUM(F76)</f>
        <v>9099.26</v>
      </c>
    </row>
    <row r="78" spans="1:6" ht="12.75">
      <c r="A78" s="48" t="s">
        <v>77</v>
      </c>
      <c r="B78" s="45"/>
      <c r="C78" s="45"/>
      <c r="D78" s="46">
        <v>0</v>
      </c>
      <c r="E78" s="45"/>
      <c r="F78" s="49">
        <f>D78*E32</f>
        <v>0</v>
      </c>
    </row>
    <row r="79" spans="1:6" ht="12.75">
      <c r="A79" s="1" t="s">
        <v>32</v>
      </c>
      <c r="B79" s="1"/>
      <c r="F79" s="31">
        <f>F51+F55+F67+F73+F77+F78</f>
        <v>58955.82102307586</v>
      </c>
    </row>
    <row r="80" spans="1:6" ht="12.75">
      <c r="A80" s="1" t="s">
        <v>75</v>
      </c>
      <c r="B80" s="35"/>
      <c r="C80" s="35">
        <v>0.058</v>
      </c>
      <c r="D80" s="1"/>
      <c r="E80" s="1"/>
      <c r="F80" s="31">
        <f>F79*5.8%</f>
        <v>3419.4376193384</v>
      </c>
    </row>
    <row r="81" spans="1:6" ht="12.75">
      <c r="A81" s="1"/>
      <c r="B81" s="35" t="s">
        <v>129</v>
      </c>
      <c r="C81" s="35"/>
      <c r="D81" s="1"/>
      <c r="E81" s="56"/>
      <c r="F81" s="57">
        <v>2470.3</v>
      </c>
    </row>
    <row r="82" spans="1:6" ht="12.75">
      <c r="A82" s="1"/>
      <c r="B82" s="35" t="s">
        <v>130</v>
      </c>
      <c r="C82" s="35"/>
      <c r="D82" s="1"/>
      <c r="E82" s="56"/>
      <c r="F82" s="57">
        <v>486.05</v>
      </c>
    </row>
    <row r="83" spans="1:6" ht="12.75">
      <c r="A83" s="1"/>
      <c r="B83" s="35" t="s">
        <v>131</v>
      </c>
      <c r="C83" s="35"/>
      <c r="D83" s="1"/>
      <c r="E83" s="56"/>
      <c r="F83" s="57">
        <v>3090.15</v>
      </c>
    </row>
    <row r="84" spans="1:9" ht="13.5">
      <c r="A84" s="12" t="s">
        <v>34</v>
      </c>
      <c r="B84" s="12"/>
      <c r="C84" s="12"/>
      <c r="D84" s="12"/>
      <c r="E84" s="12"/>
      <c r="F84" s="41">
        <f>F79+F80+F81+F82+F83</f>
        <v>68421.75864241426</v>
      </c>
      <c r="I84" s="7"/>
    </row>
    <row r="85" spans="2:6" ht="12.75">
      <c r="B85" s="36" t="s">
        <v>67</v>
      </c>
      <c r="C85" s="37" t="s">
        <v>68</v>
      </c>
      <c r="D85" s="22" t="s">
        <v>69</v>
      </c>
      <c r="E85" s="22" t="s">
        <v>70</v>
      </c>
      <c r="F85" s="40" t="s">
        <v>135</v>
      </c>
    </row>
    <row r="86" spans="1:6" ht="12.75">
      <c r="A86" s="13"/>
      <c r="B86" s="38">
        <v>43252</v>
      </c>
      <c r="C86" s="39">
        <v>111064</v>
      </c>
      <c r="D86" s="42">
        <f>F43</f>
        <v>84734.84</v>
      </c>
      <c r="E86" s="42">
        <f>F84</f>
        <v>68421.75864241426</v>
      </c>
      <c r="F86" s="43">
        <f>C86+D86-E86</f>
        <v>127377.08135758573</v>
      </c>
    </row>
    <row r="88" spans="1:7" ht="13.5" thickBot="1">
      <c r="A88" t="s">
        <v>111</v>
      </c>
      <c r="C88" s="52">
        <v>43252</v>
      </c>
      <c r="D88" s="8" t="s">
        <v>112</v>
      </c>
      <c r="E88" s="52">
        <v>43281</v>
      </c>
      <c r="F88" t="s">
        <v>113</v>
      </c>
      <c r="G88" t="s">
        <v>14</v>
      </c>
    </row>
    <row r="89" spans="1:6" ht="13.5" thickBot="1">
      <c r="A89" t="s">
        <v>114</v>
      </c>
      <c r="F89" s="53">
        <f>E86</f>
        <v>68421.75864241426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2017-08-21T12:54:50Z</cp:lastPrinted>
  <dcterms:created xsi:type="dcterms:W3CDTF">2008-08-18T07:30:19Z</dcterms:created>
  <dcterms:modified xsi:type="dcterms:W3CDTF">2018-09-10T11:00:27Z</dcterms:modified>
  <cp:category/>
  <cp:version/>
  <cp:contentType/>
  <cp:contentStatus/>
</cp:coreProperties>
</file>