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<sst xmlns="http://schemas.openxmlformats.org/spreadsheetml/2006/main" count="184" uniqueCount="154">
  <si>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</si>
  <si>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</si>
  <si>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</si>
  <si>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</si>
  <si>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</si>
  <si>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</si>
  <si>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</si>
  <si>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</si>
  <si>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</si>
  <si>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</si>
  <si>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</si>
  <si>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</si>
  <si>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</si>
  <si>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</si>
  <si>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</si>
  <si>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</si>
  <si>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</si>
  <si>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</si>
  <si>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</si>
  <si>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</si>
  <si>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</si>
  <si>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</si>
  <si>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</si>
  <si>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</si>
  <si>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</si>
  <si>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</si>
  <si>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</si>
  <si>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</si>
  <si>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</si>
  <si>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</si>
  <si>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</si>
  <si>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</si>
  <si>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</si>
  <si>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</si>
  <si>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</si>
  <si>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</si>
  <si>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</si>
  <si>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</si>
  <si>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</si>
  <si>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</si>
  <si>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</si>
  <si>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</si>
  <si>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</si>
  <si>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</si>
  <si>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</si>
  <si>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</si>
  <si>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</si>
  <si>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</si>
  <si>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</si>
  <si>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</si>
  <si>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</si>
  <si>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</si>
  <si>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</si>
  <si>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</si>
  <si>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</si>
  <si>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</si>
  <si>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</si>
  <si>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</si>
  <si>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</si>
  <si>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</si>
  <si>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</si>
  <si>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</si>
  <si>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</si>
  <si>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</si>
  <si>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</si>
  <si>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</si>
  <si>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</si>
  <si>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</si>
  <si>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</si>
  <si>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</si>
  <si>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</si>
  <si>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</si>
  <si>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</si>
  <si>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</si>
  <si>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</si>
  <si>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</si>
  <si>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</si>
  <si>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</si>
  <si>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</si>
  <si>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</si>
  <si>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</si>
  <si>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</si>
  <si>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</si>
  <si>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</si>
  <si>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</si>
  <si>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</si>
  <si>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</si>
  <si>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</si>
  <si>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</si>
  <si>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</si>
  <si>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</si>
  <si>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</si>
  <si>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</si>
  <si>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</si>
  <si>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</si>
  <si>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</si>
  <si>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</si>
  <si>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</si>
  <si>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</si>
  <si>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</si>
  <si>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</si>
  <si>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</si>
  <si>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</si>
  <si>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</si>
  <si>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</si>
  <si>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</si>
  <si>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</si>
  <si>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</si>
  <si>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</si>
  <si>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</si>
  <si>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</si>
  <si>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</si>
  <si>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</si>
  <si>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</si>
  <si>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</si>
  <si>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</si>
  <si>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</si>
  <si>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</si>
  <si>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</si>
  <si>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</si>
  <si>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</si>
  <si>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</si>
  <si>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</si>
  <si>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</si>
  <si>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</si>
  <si>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</si>
  <si>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</si>
  <si>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</si>
  <si>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</si>
  <si>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</si>
  <si>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</si>
  <si>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</si>
  <si>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февраля</t>
  </si>
  <si>
    <t>за   февраль  2018 г.</t>
  </si>
  <si>
    <t>ост.на 01.03</t>
  </si>
  <si>
    <t>смена труб д 110 пвх  (5мп) п-д4</t>
  </si>
  <si>
    <t>труба д 110 пвх 1мп</t>
  </si>
  <si>
    <t>3шт</t>
  </si>
  <si>
    <t>труба д 110 пвх 2мп</t>
  </si>
  <si>
    <t>1шт</t>
  </si>
  <si>
    <t>диск</t>
  </si>
  <si>
    <t>2шт</t>
  </si>
  <si>
    <t>полуотвод 110</t>
  </si>
  <si>
    <t>муфта комп.</t>
  </si>
  <si>
    <t>переход 110</t>
  </si>
  <si>
    <t>ревизка 110</t>
  </si>
  <si>
    <t>манжета 110</t>
  </si>
  <si>
    <t>тройник 110</t>
  </si>
  <si>
    <t>смена замка (1шт) крыша</t>
  </si>
  <si>
    <t>замок</t>
  </si>
  <si>
    <t>смена ламп (10шт) п-д2,3</t>
  </si>
  <si>
    <t>лампа</t>
  </si>
  <si>
    <t>10шт</t>
  </si>
  <si>
    <t>прочистка вентканалов (кв.46)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</si>
</sst>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L28" sqref="L28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2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L6*126.87*1.202</f>
        <v>0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3.53</v>
      </c>
      <c r="M11" s="47">
        <f t="shared" si="0"/>
        <v>538.3170222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538.3170222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274.495932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76.24887</v>
      </c>
    </row>
    <row r="20" spans="1:13" ht="12.75">
      <c r="A20" t="s">
        <v>102</v>
      </c>
      <c r="J20" s="20"/>
      <c r="K20" s="27" t="s">
        <v>58</v>
      </c>
      <c r="L20" s="28">
        <f>SUM(L6:L19)</f>
        <v>9.36</v>
      </c>
      <c r="M20" s="32">
        <f>SUM(M6:M19)</f>
        <v>1427.3788464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7">
        <f>0.05*146.9</f>
        <v>7.345000000000001</v>
      </c>
      <c r="M24" s="31">
        <f>L24*126.87*1.202*1.15</f>
        <v>1288.110285345</v>
      </c>
    </row>
    <row r="25" spans="1:13" ht="12.75">
      <c r="A25" t="s">
        <v>106</v>
      </c>
      <c r="J25" s="20">
        <v>2</v>
      </c>
      <c r="K25" s="20" t="s">
        <v>148</v>
      </c>
      <c r="L25" s="47">
        <v>1.07</v>
      </c>
      <c r="M25" s="31">
        <f aca="true" t="shared" si="1" ref="M25:M35">L25*126.87*1.202*1.15</f>
        <v>187.64846906999998</v>
      </c>
    </row>
    <row r="26" spans="1:13" ht="12.75">
      <c r="A26" t="s">
        <v>107</v>
      </c>
      <c r="J26" s="20">
        <v>3</v>
      </c>
      <c r="K26" s="20" t="s">
        <v>150</v>
      </c>
      <c r="L26" s="47">
        <f>0.1*7.1</f>
        <v>0.71</v>
      </c>
      <c r="M26" s="31">
        <f t="shared" si="1"/>
        <v>124.51440470999997</v>
      </c>
    </row>
    <row r="27" spans="1:13" ht="12.75">
      <c r="A27" t="s">
        <v>108</v>
      </c>
      <c r="J27" s="20">
        <v>4</v>
      </c>
      <c r="K27" s="20" t="s">
        <v>153</v>
      </c>
      <c r="L27" s="47">
        <f>0.2*18.7</f>
        <v>3.74</v>
      </c>
      <c r="M27" s="31">
        <f t="shared" si="1"/>
        <v>655.8927797399999</v>
      </c>
    </row>
    <row r="28" spans="1:13" ht="12.75">
      <c r="A28" s="52" t="s">
        <v>109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110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12.865</v>
      </c>
      <c r="M36" s="32">
        <f>SUM(M24:M35)</f>
        <v>2256.1659388649996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44861.55-1394.42</f>
        <v>43467.130000000005</v>
      </c>
      <c r="J40" s="20">
        <v>1</v>
      </c>
      <c r="K40" s="20" t="s">
        <v>136</v>
      </c>
      <c r="L40" s="25" t="s">
        <v>137</v>
      </c>
      <c r="M40" s="25">
        <f>3*175</f>
        <v>525</v>
      </c>
    </row>
    <row r="41" spans="1:13" ht="12.75">
      <c r="A41" t="s">
        <v>7</v>
      </c>
      <c r="F41" s="5">
        <v>41333.7</v>
      </c>
      <c r="J41" s="20">
        <v>2</v>
      </c>
      <c r="K41" s="20" t="s">
        <v>138</v>
      </c>
      <c r="L41" s="23" t="s">
        <v>139</v>
      </c>
      <c r="M41" s="23">
        <v>329.87</v>
      </c>
    </row>
    <row r="42" spans="2:13" ht="12.75">
      <c r="B42" t="s">
        <v>8</v>
      </c>
      <c r="F42" s="9">
        <f>F41/F40</f>
        <v>0.9509185446566174</v>
      </c>
      <c r="J42" s="20">
        <v>3</v>
      </c>
      <c r="K42" s="20" t="s">
        <v>140</v>
      </c>
      <c r="L42" s="23" t="s">
        <v>141</v>
      </c>
      <c r="M42" s="23">
        <f>2*63</f>
        <v>126</v>
      </c>
    </row>
    <row r="43" spans="1:13" ht="12.75">
      <c r="A43" t="s">
        <v>126</v>
      </c>
      <c r="F43" s="11">
        <f>250+400+250</f>
        <v>900</v>
      </c>
      <c r="J43" s="20">
        <v>4</v>
      </c>
      <c r="K43" s="20" t="s">
        <v>142</v>
      </c>
      <c r="L43" s="23" t="s">
        <v>137</v>
      </c>
      <c r="M43" s="23">
        <f>3*63</f>
        <v>189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42233.7</v>
      </c>
      <c r="J44" s="20">
        <v>5</v>
      </c>
      <c r="K44" s="20" t="s">
        <v>143</v>
      </c>
      <c r="L44" s="23" t="s">
        <v>141</v>
      </c>
      <c r="M44" s="23">
        <f>2*80</f>
        <v>160</v>
      </c>
    </row>
    <row r="45" spans="10:13" ht="12.75">
      <c r="J45" s="20">
        <v>6</v>
      </c>
      <c r="K45" s="20" t="s">
        <v>144</v>
      </c>
      <c r="L45" s="23" t="s">
        <v>141</v>
      </c>
      <c r="M45" s="23">
        <f>2*47</f>
        <v>94</v>
      </c>
    </row>
    <row r="46" spans="2:13" ht="12.75">
      <c r="B46" s="1" t="s">
        <v>10</v>
      </c>
      <c r="C46" s="1"/>
      <c r="J46" s="20">
        <v>7</v>
      </c>
      <c r="K46" s="20" t="s">
        <v>145</v>
      </c>
      <c r="L46" s="23" t="s">
        <v>139</v>
      </c>
      <c r="M46" s="23">
        <v>118</v>
      </c>
    </row>
    <row r="47" spans="10:13" ht="12.75">
      <c r="J47" s="20">
        <v>8</v>
      </c>
      <c r="K47" s="20" t="s">
        <v>146</v>
      </c>
      <c r="L47" s="23" t="s">
        <v>139</v>
      </c>
      <c r="M47" s="23">
        <v>43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147</v>
      </c>
      <c r="L48" s="23" t="s">
        <v>139</v>
      </c>
      <c r="M48" s="23">
        <v>111.51</v>
      </c>
    </row>
    <row r="49" spans="1:13" ht="12.75">
      <c r="A49" t="s">
        <v>12</v>
      </c>
      <c r="F49" s="5">
        <f>(4514+430)*1.202</f>
        <v>5942.688</v>
      </c>
      <c r="J49" s="20">
        <v>10</v>
      </c>
      <c r="K49" s="20" t="s">
        <v>149</v>
      </c>
      <c r="L49" s="23" t="s">
        <v>139</v>
      </c>
      <c r="M49" s="23">
        <v>257.67</v>
      </c>
    </row>
    <row r="50" spans="1:13" ht="12.75">
      <c r="A50" s="6" t="s">
        <v>15</v>
      </c>
      <c r="F50" s="11">
        <f>1250*1.202</f>
        <v>1502.5</v>
      </c>
      <c r="J50" s="20">
        <v>11</v>
      </c>
      <c r="K50" s="20" t="s">
        <v>151</v>
      </c>
      <c r="L50" s="23" t="s">
        <v>152</v>
      </c>
      <c r="M50" s="23">
        <f>10*14.01</f>
        <v>140.1</v>
      </c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7445.188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1.99</v>
      </c>
      <c r="E54" t="s">
        <v>14</v>
      </c>
      <c r="F54" s="11">
        <f>E33*D54</f>
        <v>6307.106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6307.106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167088</v>
      </c>
      <c r="D58">
        <v>228897.7</v>
      </c>
      <c r="E58">
        <v>3169.4</v>
      </c>
      <c r="F58" s="36">
        <f>C58/D58*E58</f>
        <v>2313.5606307970766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1427.3788464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4*600*1.202</f>
        <v>2884.7999999999997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2094.15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0.39</v>
      </c>
      <c r="E65" t="s">
        <v>14</v>
      </c>
      <c r="F65" s="46">
        <f>B65*D65</f>
        <v>1236.066</v>
      </c>
      <c r="J65" s="20"/>
      <c r="K65" s="20"/>
      <c r="L65" s="34" t="s">
        <v>65</v>
      </c>
      <c r="M65" s="35">
        <f>SUM(M40:M64)</f>
        <v>2094.15</v>
      </c>
    </row>
    <row r="66" spans="1:6" ht="12.75">
      <c r="A66" s="57" t="s">
        <v>79</v>
      </c>
      <c r="B66" s="57"/>
      <c r="C66" s="57"/>
      <c r="D66" s="58"/>
      <c r="E66" s="57"/>
      <c r="F66" s="58">
        <v>0</v>
      </c>
    </row>
    <row r="67" spans="1:6" ht="12.75">
      <c r="A67" s="49" t="s">
        <v>84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9955.955477197076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0.25</v>
      </c>
      <c r="E70" t="s">
        <v>14</v>
      </c>
      <c r="F70" s="46">
        <f>B70*D70</f>
        <v>792.35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0.96</v>
      </c>
      <c r="E73" t="s">
        <v>14</v>
      </c>
      <c r="F73" s="11">
        <f>B73*D73</f>
        <v>3042.624</v>
      </c>
    </row>
    <row r="74" spans="1:6" ht="12.75">
      <c r="A74" s="10" t="s">
        <v>29</v>
      </c>
      <c r="F74" s="33">
        <f>F70+F73</f>
        <v>3834.9739999999997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2.16</v>
      </c>
      <c r="E77" t="s">
        <v>14</v>
      </c>
      <c r="F77" s="11">
        <f>B77*D77</f>
        <v>6845.904</v>
      </c>
    </row>
    <row r="78" spans="1:6" ht="12.75">
      <c r="A78" s="10" t="s">
        <v>32</v>
      </c>
      <c r="F78" s="33">
        <f>SUM(F77)</f>
        <v>6845.904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34389.12747719707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1994.56939367743</v>
      </c>
      <c r="I81" s="7"/>
    </row>
    <row r="82" spans="1:9" ht="12.75">
      <c r="A82" s="1"/>
      <c r="B82" s="37" t="s">
        <v>128</v>
      </c>
      <c r="C82" s="37"/>
      <c r="D82" s="1"/>
      <c r="E82" s="55"/>
      <c r="F82" s="56">
        <v>1379.4</v>
      </c>
      <c r="I82" s="7"/>
    </row>
    <row r="83" spans="1:9" ht="12.75">
      <c r="A83" s="1"/>
      <c r="B83" s="37" t="s">
        <v>129</v>
      </c>
      <c r="C83" s="37"/>
      <c r="D83" s="1"/>
      <c r="E83" s="55"/>
      <c r="F83" s="56">
        <v>285.28</v>
      </c>
      <c r="I83" s="7"/>
    </row>
    <row r="84" spans="1:9" ht="12.75">
      <c r="A84" s="1"/>
      <c r="B84" s="37" t="s">
        <v>130</v>
      </c>
      <c r="C84" s="37"/>
      <c r="D84" s="1"/>
      <c r="E84" s="55"/>
      <c r="F84" s="56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38048.376870874505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43132</v>
      </c>
      <c r="C87" s="41">
        <v>-78043</v>
      </c>
      <c r="D87" s="44">
        <f>F44</f>
        <v>42233.7</v>
      </c>
      <c r="E87" s="44">
        <f>F85</f>
        <v>38048.376870874505</v>
      </c>
      <c r="F87" s="45">
        <f>C87+D87-E87</f>
        <v>-73857.67687087451</v>
      </c>
    </row>
    <row r="89" spans="1:6" ht="13.5" thickBot="1">
      <c r="A89" t="s">
        <v>111</v>
      </c>
      <c r="C89" s="53">
        <v>43132</v>
      </c>
      <c r="D89" s="8" t="s">
        <v>112</v>
      </c>
      <c r="E89" s="53">
        <v>43159</v>
      </c>
      <c r="F89" t="s">
        <v>113</v>
      </c>
    </row>
    <row r="90" spans="1:7" ht="13.5" thickBot="1">
      <c r="A90" t="s">
        <v>114</v>
      </c>
      <c r="F90" s="54">
        <f>E87</f>
        <v>38048.376870874505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2017-08-21T12:45:51Z</cp:lastPrinted>
  <dcterms:created xsi:type="dcterms:W3CDTF">2008-08-18T07:30:19Z</dcterms:created>
  <dcterms:modified xsi:type="dcterms:W3CDTF">2018-04-27T06:26:12Z</dcterms:modified>
  <cp:category/>
  <cp:version/>
  <cp:contentType/>
  <cp:contentStatus/>
</cp:coreProperties>
</file>