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<sst xmlns="http://schemas.openxmlformats.org/spreadsheetml/2006/main" count="182" uniqueCount="156">
  <si>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</si>
  <si>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</si>
  <si>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</si>
  <si>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</si>
  <si>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</si>
  <si>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</si>
  <si>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</si>
  <si>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</si>
  <si>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</si>
  <si>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</si>
  <si>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</si>
  <si>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</si>
  <si>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</si>
  <si>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</si>
  <si>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</si>
  <si>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</si>
  <si>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</si>
  <si>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</si>
  <si>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</si>
  <si>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</si>
  <si>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</si>
  <si>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</si>
  <si>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</si>
  <si>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</si>
  <si>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</si>
  <si>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</si>
  <si>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</si>
  <si>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</si>
  <si>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</si>
  <si>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</si>
  <si>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</si>
  <si>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</si>
  <si>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</si>
  <si>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</si>
  <si>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</si>
  <si>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</si>
  <si>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</si>
  <si>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</si>
  <si>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</si>
  <si>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</si>
  <si>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</si>
  <si>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</si>
  <si>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</si>
  <si>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</si>
  <si>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</si>
  <si>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</si>
  <si>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</si>
  <si>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</si>
  <si>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</si>
  <si>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</si>
  <si>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</si>
  <si>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</si>
  <si>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</si>
  <si>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</si>
  <si>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</si>
  <si>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</si>
  <si>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</si>
  <si>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</si>
  <si>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</si>
  <si>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</si>
  <si>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</si>
  <si>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</si>
  <si>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</si>
  <si>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</si>
  <si>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</si>
  <si>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</si>
  <si>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</si>
  <si>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</si>
  <si>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</si>
  <si>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</si>
  <si>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</si>
  <si>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</si>
  <si>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</si>
  <si>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</si>
  <si>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</si>
  <si>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</si>
  <si>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</si>
  <si>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</si>
  <si>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</si>
  <si>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</si>
  <si>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</si>
  <si>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</si>
  <si>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</si>
  <si>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</si>
  <si>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</si>
  <si>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</si>
  <si>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</si>
  <si>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</si>
  <si>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</si>
  <si>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</si>
  <si>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</si>
  <si>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</si>
  <si>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</si>
  <si>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</si>
  <si>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</si>
  <si>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</si>
  <si>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</si>
  <si>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</si>
  <si>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</si>
  <si>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</si>
  <si>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</si>
  <si>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</si>
  <si>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</si>
  <si>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</si>
  <si>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</si>
  <si>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</si>
  <si>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</si>
  <si>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</si>
  <si>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</si>
  <si>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</si>
  <si>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</si>
  <si>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</si>
  <si>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</si>
  <si>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</si>
  <si>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</si>
  <si>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</si>
  <si>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</si>
  <si>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</si>
  <si>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</si>
  <si>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</si>
  <si>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</si>
  <si>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</si>
  <si>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</si>
  <si>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</si>
  <si>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</si>
  <si>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</si>
  <si>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</si>
  <si>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</si>
  <si>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</si>
  <si>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</si>
  <si>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</si>
  <si>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</si>
  <si>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</si>
  <si>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июня</t>
  </si>
  <si>
    <t>за   июнь  2018 г.</t>
  </si>
  <si>
    <t>ост.на 01.07</t>
  </si>
  <si>
    <t>Промывка, опрессовка системы отопления</t>
  </si>
  <si>
    <t>Демонтаж, монтаж эл.узла (1шт)</t>
  </si>
  <si>
    <t>вентиль д 15</t>
  </si>
  <si>
    <t>1шт</t>
  </si>
  <si>
    <t>бочонок 15</t>
  </si>
  <si>
    <t>2шт</t>
  </si>
  <si>
    <t>болты,гайки</t>
  </si>
  <si>
    <t>16шт</t>
  </si>
  <si>
    <t>фильтр д 80</t>
  </si>
  <si>
    <t>фланец 80</t>
  </si>
  <si>
    <t>смена вентиля д 15 (2шт) эл.уз.</t>
  </si>
  <si>
    <t>установка фильтра д 80 (1шт)</t>
  </si>
  <si>
    <t>установка фланцев д 80 (2шт) эл.уз.</t>
  </si>
  <si>
    <t>цемент</t>
  </si>
  <si>
    <t>200кг</t>
  </si>
  <si>
    <t>сухая смесь</t>
  </si>
  <si>
    <t>150кг</t>
  </si>
  <si>
    <t>устр-во цементной стяжки п-д4</t>
  </si>
  <si>
    <t>смена замка (1шт) т.п.</t>
  </si>
  <si>
    <t>замок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</si>
</sst>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6">
      <selection activeCell="K47" sqref="K47:M47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6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1.9</v>
      </c>
      <c r="M6" s="48">
        <f>L6*126.87*1.202</f>
        <v>289.745706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414.7938528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164.69755920000003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76.24887</v>
      </c>
    </row>
    <row r="20" spans="1:13" ht="12.75">
      <c r="A20" t="s">
        <v>128</v>
      </c>
      <c r="J20" s="20"/>
      <c r="K20" s="27" t="s">
        <v>57</v>
      </c>
      <c r="L20" s="28">
        <f>SUM(L6:L19)</f>
        <v>6.2</v>
      </c>
      <c r="M20" s="33">
        <f>SUM(M6:M19)</f>
        <v>945.485988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v>61.07</v>
      </c>
      <c r="M24" s="32">
        <f>L24*126.87*1.202*1.15</f>
        <v>10709.99252907</v>
      </c>
    </row>
    <row r="25" spans="1:13" ht="12.75">
      <c r="A25" t="s">
        <v>107</v>
      </c>
      <c r="J25" s="20">
        <v>2</v>
      </c>
      <c r="K25" s="20" t="s">
        <v>137</v>
      </c>
      <c r="L25" s="48">
        <v>3.12</v>
      </c>
      <c r="M25" s="32">
        <f aca="true" t="shared" si="1" ref="M25:M35">L25*126.87*1.202*1.15</f>
        <v>547.16189112</v>
      </c>
    </row>
    <row r="26" spans="1:13" ht="12.75">
      <c r="A26" t="s">
        <v>108</v>
      </c>
      <c r="J26" s="20">
        <v>3</v>
      </c>
      <c r="K26" s="20" t="s">
        <v>146</v>
      </c>
      <c r="L26" s="48">
        <v>1.62</v>
      </c>
      <c r="M26" s="32">
        <f t="shared" si="1"/>
        <v>284.10328962</v>
      </c>
    </row>
    <row r="27" spans="1:13" ht="12.75">
      <c r="A27" s="58" t="s">
        <v>109</v>
      </c>
      <c r="B27" s="58"/>
      <c r="C27" s="58"/>
      <c r="D27" s="58"/>
      <c r="E27" s="58"/>
      <c r="F27" s="58"/>
      <c r="G27" s="58"/>
      <c r="H27" s="58"/>
      <c r="J27" s="20">
        <v>4</v>
      </c>
      <c r="K27" s="20" t="s">
        <v>147</v>
      </c>
      <c r="L27" s="25">
        <v>3</v>
      </c>
      <c r="M27" s="32">
        <f t="shared" si="1"/>
        <v>526.117203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148</v>
      </c>
      <c r="L28" s="25">
        <f>2*1.46</f>
        <v>2.92</v>
      </c>
      <c r="M28" s="32">
        <f t="shared" si="1"/>
        <v>512.0874109199999</v>
      </c>
    </row>
    <row r="29" spans="10:13" ht="12.75">
      <c r="J29" s="20">
        <v>6</v>
      </c>
      <c r="K29" s="20" t="s">
        <v>153</v>
      </c>
      <c r="L29" s="25">
        <f>0.2*39.51</f>
        <v>7.902</v>
      </c>
      <c r="M29" s="32">
        <f t="shared" si="1"/>
        <v>1385.7927127019998</v>
      </c>
    </row>
    <row r="30" spans="2:13" ht="12.75">
      <c r="B30" t="s">
        <v>0</v>
      </c>
      <c r="J30" s="20">
        <v>7</v>
      </c>
      <c r="K30" s="41" t="s">
        <v>154</v>
      </c>
      <c r="L30" s="64">
        <v>1.07</v>
      </c>
      <c r="M30" s="32">
        <f t="shared" si="1"/>
        <v>187.64846906999998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80.702</v>
      </c>
      <c r="M36" s="33">
        <f>SUM(M24:M35)</f>
        <v>14152.903505501998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39409.37-1570.82</f>
        <v>37838.55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42663.43</v>
      </c>
      <c r="J40" s="20">
        <v>1</v>
      </c>
      <c r="K40" s="20" t="s">
        <v>138</v>
      </c>
      <c r="L40" s="25" t="s">
        <v>141</v>
      </c>
      <c r="M40" s="25">
        <f>2*242.09</f>
        <v>484.18</v>
      </c>
    </row>
    <row r="41" spans="2:13" ht="12.75">
      <c r="B41" t="s">
        <v>8</v>
      </c>
      <c r="F41" s="9">
        <f>F40/F39</f>
        <v>1.1275122857509075</v>
      </c>
      <c r="J41" s="20">
        <v>2</v>
      </c>
      <c r="K41" s="20" t="s">
        <v>144</v>
      </c>
      <c r="L41" s="25" t="s">
        <v>139</v>
      </c>
      <c r="M41" s="25">
        <v>3379</v>
      </c>
    </row>
    <row r="42" spans="1:13" ht="12.75">
      <c r="A42" t="s">
        <v>127</v>
      </c>
      <c r="F42" s="5">
        <f>250+400+400</f>
        <v>1050</v>
      </c>
      <c r="J42" s="20">
        <v>3</v>
      </c>
      <c r="K42" s="20" t="s">
        <v>140</v>
      </c>
      <c r="L42" s="25" t="s">
        <v>139</v>
      </c>
      <c r="M42" s="25">
        <v>21.42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43713.43</v>
      </c>
      <c r="J43" s="20">
        <v>4</v>
      </c>
      <c r="K43" s="20" t="s">
        <v>145</v>
      </c>
      <c r="L43" s="25" t="s">
        <v>141</v>
      </c>
      <c r="M43" s="25">
        <f>2*428</f>
        <v>856</v>
      </c>
    </row>
    <row r="44" spans="10:13" ht="12.75">
      <c r="J44" s="20">
        <v>5</v>
      </c>
      <c r="K44" s="20" t="s">
        <v>142</v>
      </c>
      <c r="L44" s="25" t="s">
        <v>143</v>
      </c>
      <c r="M44" s="25">
        <v>118</v>
      </c>
    </row>
    <row r="45" spans="2:13" ht="12.75">
      <c r="B45" s="1" t="s">
        <v>10</v>
      </c>
      <c r="C45" s="1"/>
      <c r="J45" s="20">
        <v>6</v>
      </c>
      <c r="K45" s="20" t="s">
        <v>149</v>
      </c>
      <c r="L45" s="25" t="s">
        <v>150</v>
      </c>
      <c r="M45" s="25">
        <f>200*5.88</f>
        <v>1176</v>
      </c>
    </row>
    <row r="46" spans="10:13" ht="12.75">
      <c r="J46" s="20">
        <v>7</v>
      </c>
      <c r="K46" s="20" t="s">
        <v>151</v>
      </c>
      <c r="L46" s="25" t="s">
        <v>152</v>
      </c>
      <c r="M46" s="25">
        <f>150*3.19</f>
        <v>478.5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155</v>
      </c>
      <c r="L47" s="25" t="s">
        <v>139</v>
      </c>
      <c r="M47" s="25">
        <v>320</v>
      </c>
    </row>
    <row r="48" spans="1:13" ht="12.75">
      <c r="A48" t="s">
        <v>12</v>
      </c>
      <c r="F48" s="11">
        <f>(5040+810)*1.202</f>
        <v>7031.7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7">
        <v>0</v>
      </c>
      <c r="J49" s="20">
        <v>10</v>
      </c>
      <c r="K49" s="20"/>
      <c r="L49" s="25"/>
      <c r="M49" s="25"/>
    </row>
    <row r="50" spans="1:13" ht="12.75">
      <c r="A50" s="6" t="s">
        <v>83</v>
      </c>
      <c r="C50" s="53"/>
      <c r="D50" s="53"/>
      <c r="E50" s="56">
        <v>0</v>
      </c>
      <c r="F50" s="57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7031.7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1.99</v>
      </c>
      <c r="E53" s="13" t="s">
        <v>14</v>
      </c>
      <c r="F53" s="11">
        <f>E32*D53</f>
        <v>5255.789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0.4</v>
      </c>
      <c r="E54" t="s">
        <v>14</v>
      </c>
      <c r="F54" s="11">
        <f>B54*D54</f>
        <v>271.76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5527.549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5">
        <v>178887</v>
      </c>
      <c r="D57">
        <v>228897.7</v>
      </c>
      <c r="E57">
        <v>2641.1</v>
      </c>
      <c r="F57" s="34">
        <f>C57/D57*E57</f>
        <v>2064.0594278579465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945.485988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14152.903505501998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SUM(M40:M59)</f>
        <v>6833.1</v>
      </c>
    </row>
    <row r="61" spans="1:6" ht="12.75">
      <c r="A61" t="s">
        <v>22</v>
      </c>
      <c r="F61" s="11">
        <f>M60</f>
        <v>6833.1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0.38</v>
      </c>
      <c r="E64" t="s">
        <v>14</v>
      </c>
      <c r="F64" s="11">
        <f>B64*D64</f>
        <v>1003.6179999999999</v>
      </c>
    </row>
    <row r="65" spans="1:6" ht="12.75">
      <c r="A65" s="50" t="s">
        <v>82</v>
      </c>
      <c r="B65" s="50"/>
      <c r="C65" s="50"/>
      <c r="D65" s="54"/>
      <c r="E65" s="50"/>
      <c r="F65" s="54">
        <v>0</v>
      </c>
    </row>
    <row r="66" spans="1:6" ht="12.75">
      <c r="A66" s="50" t="s">
        <v>84</v>
      </c>
      <c r="B66" s="50"/>
      <c r="C66" s="50"/>
      <c r="D66" s="54">
        <v>0</v>
      </c>
      <c r="E66" s="50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24999.16692135994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0.26</v>
      </c>
      <c r="E69" t="s">
        <v>14</v>
      </c>
      <c r="F69" s="11">
        <f>B69*D69</f>
        <v>686.686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1.15</v>
      </c>
      <c r="E72" t="s">
        <v>14</v>
      </c>
      <c r="F72" s="11">
        <f>B72*D72</f>
        <v>3037.265</v>
      </c>
    </row>
    <row r="73" spans="1:6" ht="12.75">
      <c r="A73" s="4" t="s">
        <v>29</v>
      </c>
      <c r="F73" s="31">
        <f>F69+F72</f>
        <v>3723.951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2.62</v>
      </c>
      <c r="E76" t="s">
        <v>14</v>
      </c>
      <c r="F76" s="11">
        <f>B76*D76</f>
        <v>6919.682</v>
      </c>
    </row>
    <row r="77" spans="1:6" ht="12.75">
      <c r="A77" s="4" t="s">
        <v>31</v>
      </c>
      <c r="F77" s="31">
        <f>SUM(F76)</f>
        <v>6919.682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48202.04892135994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2795.7188374388766</v>
      </c>
    </row>
    <row r="81" spans="1:6" ht="12.75">
      <c r="A81" s="1"/>
      <c r="B81" s="35" t="s">
        <v>129</v>
      </c>
      <c r="C81" s="35"/>
      <c r="D81" s="1"/>
      <c r="E81" s="62"/>
      <c r="F81" s="63">
        <f>(1610.65*4)+1610.65</f>
        <v>8053.25</v>
      </c>
    </row>
    <row r="82" spans="1:6" ht="12.75">
      <c r="A82" s="1"/>
      <c r="B82" s="35" t="s">
        <v>130</v>
      </c>
      <c r="C82" s="35"/>
      <c r="D82" s="1"/>
      <c r="E82" s="62"/>
      <c r="F82" s="63">
        <v>290.45</v>
      </c>
    </row>
    <row r="83" spans="1:6" ht="12.75">
      <c r="A83" s="1"/>
      <c r="B83" s="35" t="s">
        <v>131</v>
      </c>
      <c r="C83" s="35"/>
      <c r="D83" s="1"/>
      <c r="E83" s="62"/>
      <c r="F83" s="63">
        <v>0</v>
      </c>
    </row>
    <row r="84" spans="1:6" ht="13.5">
      <c r="A84" s="12" t="s">
        <v>34</v>
      </c>
      <c r="B84" s="12"/>
      <c r="C84" s="12"/>
      <c r="D84" s="12"/>
      <c r="E84" s="12"/>
      <c r="F84" s="43">
        <f>F79+F80+F81+F82+F83</f>
        <v>59341.46775879882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43252</v>
      </c>
      <c r="C86" s="39">
        <v>187864</v>
      </c>
      <c r="D86" s="44">
        <f>F43</f>
        <v>43713.43</v>
      </c>
      <c r="E86" s="44">
        <f>F84</f>
        <v>59341.46775879882</v>
      </c>
      <c r="F86" s="45">
        <f>C86+D86-E86</f>
        <v>172235.96224120117</v>
      </c>
    </row>
    <row r="88" spans="1:6" ht="13.5" thickBot="1">
      <c r="A88" t="s">
        <v>112</v>
      </c>
      <c r="C88" s="59">
        <v>43252</v>
      </c>
      <c r="D88" s="8" t="s">
        <v>113</v>
      </c>
      <c r="E88" s="59">
        <v>43281</v>
      </c>
      <c r="F88" t="s">
        <v>114</v>
      </c>
    </row>
    <row r="89" spans="1:7" ht="13.5" thickBot="1">
      <c r="A89" t="s">
        <v>115</v>
      </c>
      <c r="F89" s="60">
        <f>E86</f>
        <v>59341.46775879882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2017-08-21T12:52:14Z</cp:lastPrinted>
  <dcterms:created xsi:type="dcterms:W3CDTF">2008-08-18T07:30:19Z</dcterms:created>
  <dcterms:modified xsi:type="dcterms:W3CDTF">2018-08-30T08:58:03Z</dcterms:modified>
  <cp:category/>
  <cp:version/>
  <cp:contentType/>
  <cp:contentStatus/>
</cp:coreProperties>
</file>