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<sst xmlns="http://schemas.openxmlformats.org/spreadsheetml/2006/main" count="179" uniqueCount="155">
  <si>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</si>
  <si>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</si>
  <si>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</si>
  <si>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</si>
  <si>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</si>
  <si>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</si>
  <si>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</si>
  <si>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</si>
  <si>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</si>
  <si>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</si>
  <si>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</si>
  <si>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</si>
  <si>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</si>
  <si>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</si>
  <si>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</si>
  <si>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</si>
  <si>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</si>
  <si>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</si>
  <si>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</si>
  <si>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</si>
  <si>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</si>
  <si>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</si>
  <si>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</si>
  <si>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</si>
  <si>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</si>
  <si>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</si>
  <si>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</si>
  <si>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</si>
  <si>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</si>
  <si>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</si>
  <si>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</si>
  <si>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</si>
  <si>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</si>
  <si>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</si>
  <si>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</si>
  <si>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</si>
  <si>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</si>
  <si>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</si>
  <si>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</si>
  <si>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</si>
  <si>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</si>
  <si>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</si>
  <si>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</si>
  <si>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</si>
  <si>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</si>
  <si>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</si>
  <si>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</si>
  <si>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</si>
  <si>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</si>
  <si>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</si>
  <si>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</si>
  <si>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</si>
  <si>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</si>
  <si>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</si>
  <si>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</si>
  <si>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</si>
  <si>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</si>
  <si>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</si>
  <si>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</si>
  <si>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</si>
  <si>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</si>
  <si>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</si>
  <si>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</si>
  <si>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</si>
  <si>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</si>
  <si>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</si>
  <si>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</si>
  <si>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</si>
  <si>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</si>
  <si>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</si>
  <si>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</si>
  <si>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</si>
  <si>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</si>
  <si>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</si>
  <si>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</si>
  <si>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</si>
  <si>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</si>
  <si>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</si>
  <si>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</si>
  <si>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</si>
  <si>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</si>
  <si>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</si>
  <si>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</si>
  <si>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</si>
  <si>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</si>
  <si>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</si>
  <si>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</si>
  <si>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</si>
  <si>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</si>
  <si>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</si>
  <si>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</si>
  <si>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</si>
  <si>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</si>
  <si>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</si>
  <si>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</si>
  <si>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</si>
  <si>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</si>
  <si>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</si>
  <si>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</si>
  <si>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</si>
  <si>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</si>
  <si>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</si>
  <si>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</si>
  <si>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</si>
  <si>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</si>
  <si>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</si>
  <si>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</si>
  <si>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</si>
  <si>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</si>
  <si>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</si>
  <si>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</si>
  <si>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</si>
  <si>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</si>
  <si>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</si>
  <si>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</si>
  <si>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</si>
  <si>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</si>
  <si>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</si>
  <si>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</si>
  <si>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</si>
  <si>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</si>
  <si>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</si>
  <si>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</si>
  <si>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</si>
  <si>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</si>
  <si>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</si>
  <si>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</si>
  <si>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</si>
  <si>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</si>
  <si>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</si>
  <si>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</si>
  <si>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</si>
  <si>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</si>
  <si>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</si>
  <si>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</si>
  <si>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</si>
  <si>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</si>
  <si>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июля</t>
  </si>
  <si>
    <t>за   июль  2018 г.</t>
  </si>
  <si>
    <t>ост.на 01.08</t>
  </si>
  <si>
    <t>прочистка канализации</t>
  </si>
  <si>
    <t xml:space="preserve">смена вентиля д 15 (2шт) </t>
  </si>
  <si>
    <t xml:space="preserve">вентиль д 15 </t>
  </si>
  <si>
    <t>2шт</t>
  </si>
  <si>
    <t>смена труб д 110 (4мп) п-д 1 чердак</t>
  </si>
  <si>
    <t xml:space="preserve">труба д 110 прямая </t>
  </si>
  <si>
    <t>2мп</t>
  </si>
  <si>
    <t xml:space="preserve">труба д 110 </t>
  </si>
  <si>
    <t>патрубок 110</t>
  </si>
  <si>
    <t>1шт</t>
  </si>
  <si>
    <t>анкер-болт</t>
  </si>
  <si>
    <t>4шт</t>
  </si>
  <si>
    <t xml:space="preserve">смена ламп (12шт) </t>
  </si>
  <si>
    <t>лампа</t>
  </si>
  <si>
    <t>12шт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</si>
</sst>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50390625" style="0" customWidth="1"/>
    <col min="3" max="3" width="11.375" style="0" customWidth="1"/>
    <col min="4" max="4" width="11.125" style="0" customWidth="1"/>
    <col min="5" max="5" width="11.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7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137</v>
      </c>
      <c r="G4" s="8" t="s">
        <v>135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L7*126.87*1.202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2.47</v>
      </c>
      <c r="M9" s="46">
        <f t="shared" si="0"/>
        <v>376.6694178000001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4.94</v>
      </c>
      <c r="M11" s="46">
        <f t="shared" si="0"/>
        <v>753.3388356000002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378.19439520000003</v>
      </c>
    </row>
    <row r="14" spans="1:13" ht="12.75">
      <c r="A14" t="s">
        <v>100</v>
      </c>
      <c r="J14" s="20">
        <v>5</v>
      </c>
      <c r="K14" s="19" t="s">
        <v>43</v>
      </c>
      <c r="L14" s="25">
        <v>10.05</v>
      </c>
      <c r="M14" s="46">
        <f t="shared" si="0"/>
        <v>1532.6022870000002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0</v>
      </c>
      <c r="M17" s="46">
        <f t="shared" si="0"/>
        <v>0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247.0463388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76.24887</v>
      </c>
    </row>
    <row r="20" spans="1:13" ht="12.75">
      <c r="A20" t="s">
        <v>131</v>
      </c>
      <c r="J20" s="20"/>
      <c r="K20" s="27" t="s">
        <v>51</v>
      </c>
      <c r="L20" s="28">
        <f>SUM(L6:L19)</f>
        <v>22.060000000000002</v>
      </c>
      <c r="M20" s="33">
        <f>SUM(M6:M19)</f>
        <v>3364.1001444000003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140</v>
      </c>
      <c r="L24" s="25">
        <v>4.83</v>
      </c>
      <c r="M24" s="32">
        <f>L24*126.87*1.202*1.15</f>
        <v>847.0486968299999</v>
      </c>
    </row>
    <row r="25" spans="1:13" ht="12.75">
      <c r="A25" t="s">
        <v>110</v>
      </c>
      <c r="J25" s="20">
        <v>2</v>
      </c>
      <c r="K25" s="20" t="s">
        <v>141</v>
      </c>
      <c r="L25" s="46">
        <v>1.62</v>
      </c>
      <c r="M25" s="32">
        <f aca="true" t="shared" si="1" ref="M25:M42">L25*126.87*1.202*1.15</f>
        <v>284.10328962</v>
      </c>
    </row>
    <row r="26" spans="1:13" ht="12.75">
      <c r="A26" t="s">
        <v>111</v>
      </c>
      <c r="J26" s="20">
        <v>3</v>
      </c>
      <c r="K26" s="20" t="s">
        <v>144</v>
      </c>
      <c r="L26" s="46">
        <f>0.04*146.9</f>
        <v>5.876</v>
      </c>
      <c r="M26" s="32">
        <f t="shared" si="1"/>
        <v>1030.488228276</v>
      </c>
    </row>
    <row r="27" spans="1:13" ht="12.75">
      <c r="A27" s="51" t="s">
        <v>112</v>
      </c>
      <c r="B27" s="51"/>
      <c r="C27" s="51"/>
      <c r="D27" s="51"/>
      <c r="E27" s="51"/>
      <c r="F27" s="51"/>
      <c r="G27" s="51"/>
      <c r="J27" s="20">
        <v>4</v>
      </c>
      <c r="K27" s="20" t="s">
        <v>152</v>
      </c>
      <c r="L27" s="25">
        <f>0.12*7.1</f>
        <v>0.852</v>
      </c>
      <c r="M27" s="32">
        <f t="shared" si="1"/>
        <v>149.41728565199998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81716.03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74231.18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0.9084041405339931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130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75331.18</v>
      </c>
      <c r="J43" s="20"/>
      <c r="K43" s="29" t="s">
        <v>51</v>
      </c>
      <c r="L43" s="28">
        <f>SUM(L24:L42)</f>
        <v>13.178</v>
      </c>
      <c r="M43" s="33">
        <f>SUM(M24:M42)</f>
        <v>2311.0575003779995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142</v>
      </c>
      <c r="L47" s="25" t="s">
        <v>143</v>
      </c>
      <c r="M47" s="25">
        <v>596</v>
      </c>
    </row>
    <row r="48" spans="1:13" ht="12.75">
      <c r="A48" t="s">
        <v>12</v>
      </c>
      <c r="F48" s="11">
        <f>(3920+480+556)*1.202</f>
        <v>5957.112</v>
      </c>
      <c r="J48" s="20">
        <v>2</v>
      </c>
      <c r="K48" s="20" t="s">
        <v>145</v>
      </c>
      <c r="L48" s="25" t="s">
        <v>146</v>
      </c>
      <c r="M48" s="25">
        <f>2*221.41</f>
        <v>442.82</v>
      </c>
    </row>
    <row r="49" spans="1:13" ht="12.75">
      <c r="A49" s="6" t="s">
        <v>15</v>
      </c>
      <c r="F49" s="11">
        <f>(3312+133.33+600)*1.202</f>
        <v>4862.48666</v>
      </c>
      <c r="J49" s="20">
        <v>3</v>
      </c>
      <c r="K49" s="20" t="s">
        <v>147</v>
      </c>
      <c r="L49" s="25" t="s">
        <v>143</v>
      </c>
      <c r="M49" s="25">
        <f>2*769.1</f>
        <v>1538.2</v>
      </c>
    </row>
    <row r="50" spans="1:13" ht="12.75">
      <c r="A50" s="6" t="s">
        <v>86</v>
      </c>
      <c r="E50" s="5">
        <v>0</v>
      </c>
      <c r="F50" s="11">
        <f>E50*E32</f>
        <v>0</v>
      </c>
      <c r="J50" s="20">
        <v>4</v>
      </c>
      <c r="K50" s="20" t="s">
        <v>148</v>
      </c>
      <c r="L50" s="25" t="s">
        <v>149</v>
      </c>
      <c r="M50" s="25">
        <v>80</v>
      </c>
    </row>
    <row r="51" spans="1:13" ht="12.75">
      <c r="A51" s="4" t="s">
        <v>27</v>
      </c>
      <c r="F51" s="31">
        <f>F48+F49+F50</f>
        <v>10819.59866</v>
      </c>
      <c r="J51" s="20">
        <v>5</v>
      </c>
      <c r="K51" s="20" t="s">
        <v>150</v>
      </c>
      <c r="L51" s="25" t="s">
        <v>151</v>
      </c>
      <c r="M51" s="25">
        <f>4*27</f>
        <v>108</v>
      </c>
    </row>
    <row r="52" spans="1:13" ht="12.75">
      <c r="A52" s="4" t="s">
        <v>16</v>
      </c>
      <c r="J52" s="20">
        <v>6</v>
      </c>
      <c r="K52" s="20" t="s">
        <v>153</v>
      </c>
      <c r="L52" s="25" t="s">
        <v>154</v>
      </c>
      <c r="M52" s="25">
        <f>12*15</f>
        <v>180</v>
      </c>
    </row>
    <row r="53" spans="1:13" ht="12.75">
      <c r="A53" t="s">
        <v>77</v>
      </c>
      <c r="D53" s="5">
        <v>1.99</v>
      </c>
      <c r="E53" t="s">
        <v>14</v>
      </c>
      <c r="F53" s="11">
        <f>E32*D53</f>
        <v>8567.547</v>
      </c>
      <c r="J53" s="20">
        <v>7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8567.547</v>
      </c>
      <c r="J55" s="20">
        <v>9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10</v>
      </c>
      <c r="K56" s="20"/>
      <c r="L56" s="25"/>
      <c r="M56" s="25"/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/>
      <c r="L57" s="25"/>
      <c r="M57" s="25"/>
    </row>
    <row r="58" spans="1:13" ht="12.75">
      <c r="A58" s="59" t="s">
        <v>136</v>
      </c>
      <c r="B58" s="59"/>
      <c r="C58" s="59"/>
      <c r="D58" s="60"/>
      <c r="E58" s="55"/>
      <c r="F58" s="61">
        <v>0</v>
      </c>
      <c r="J58" s="20">
        <v>12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13</v>
      </c>
      <c r="K59" s="20"/>
      <c r="L59" s="25"/>
      <c r="M59" s="25"/>
    </row>
    <row r="60" spans="1:13" ht="12.75">
      <c r="A60" s="4" t="s">
        <v>61</v>
      </c>
      <c r="B60" s="4"/>
      <c r="J60" s="20">
        <v>14</v>
      </c>
      <c r="K60" s="20"/>
      <c r="L60" s="25"/>
      <c r="M60" s="25"/>
    </row>
    <row r="61" spans="1:13" ht="12.75">
      <c r="A61" t="s">
        <v>18</v>
      </c>
      <c r="C61">
        <v>185357</v>
      </c>
      <c r="D61">
        <v>228897.7</v>
      </c>
      <c r="E61">
        <v>4305.3</v>
      </c>
      <c r="F61" s="34">
        <f>C61/D61*E61</f>
        <v>3486.3499812361592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3364.1001444000003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2311.0575003779995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2945.02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0.26</v>
      </c>
      <c r="E68" t="s">
        <v>14</v>
      </c>
      <c r="F68" s="11">
        <f>B68*D68</f>
        <v>1119.3780000000002</v>
      </c>
      <c r="J68" s="20">
        <v>22</v>
      </c>
      <c r="K68" s="20"/>
      <c r="L68" s="25"/>
      <c r="M68" s="25"/>
    </row>
    <row r="69" spans="1:13" ht="12.75">
      <c r="A69" s="55" t="s">
        <v>81</v>
      </c>
      <c r="B69" s="55"/>
      <c r="C69" s="55"/>
      <c r="D69" s="58"/>
      <c r="E69" s="55"/>
      <c r="F69" s="58">
        <v>0</v>
      </c>
      <c r="J69" s="20">
        <v>23</v>
      </c>
      <c r="K69" s="20"/>
      <c r="L69" s="25"/>
      <c r="M69" s="25"/>
    </row>
    <row r="70" spans="1:13" ht="12.75">
      <c r="A70" t="s">
        <v>87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13225.90562601416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0.26</v>
      </c>
      <c r="E73" t="s">
        <v>14</v>
      </c>
      <c r="F73" s="11">
        <f>B73*D73</f>
        <v>1119.3780000000002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2945.02</v>
      </c>
    </row>
    <row r="76" spans="2:6" ht="12.75">
      <c r="B76">
        <v>4305.3</v>
      </c>
      <c r="C76" t="s">
        <v>13</v>
      </c>
      <c r="D76" s="11">
        <v>1.12</v>
      </c>
      <c r="E76" t="s">
        <v>14</v>
      </c>
      <c r="F76" s="11">
        <f>B76*D76</f>
        <v>4821.936000000001</v>
      </c>
    </row>
    <row r="77" spans="1:6" ht="12.75">
      <c r="A77" s="4" t="s">
        <v>63</v>
      </c>
      <c r="F77" s="31">
        <f>F73+F76</f>
        <v>5941.314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2.02</v>
      </c>
      <c r="E80" t="s">
        <v>14</v>
      </c>
      <c r="F80" s="11">
        <f>B80*D80</f>
        <v>8696.706</v>
      </c>
    </row>
    <row r="81" spans="1:9" ht="12.75">
      <c r="A81" s="4" t="s">
        <v>66</v>
      </c>
      <c r="B81" s="1"/>
      <c r="F81" s="31">
        <f>SUM(F80)</f>
        <v>8696.706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59861.07128601416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3471.942134588821</v>
      </c>
    </row>
    <row r="85" spans="1:6" ht="12.75">
      <c r="A85" s="1"/>
      <c r="B85" s="36" t="s">
        <v>132</v>
      </c>
      <c r="C85" s="36"/>
      <c r="D85" s="1"/>
      <c r="E85" s="56"/>
      <c r="F85" s="57">
        <v>9863.76</v>
      </c>
    </row>
    <row r="86" spans="1:6" ht="12.75">
      <c r="A86" s="1"/>
      <c r="B86" s="36" t="s">
        <v>133</v>
      </c>
      <c r="C86" s="36"/>
      <c r="D86" s="1"/>
      <c r="E86" s="56"/>
      <c r="F86" s="57">
        <v>560.02</v>
      </c>
    </row>
    <row r="87" spans="1:6" ht="12.75">
      <c r="A87" s="1"/>
      <c r="B87" s="36" t="s">
        <v>134</v>
      </c>
      <c r="C87" s="36"/>
      <c r="D87" s="1"/>
      <c r="E87" s="56"/>
      <c r="F87" s="57">
        <v>3575.27</v>
      </c>
    </row>
    <row r="88" spans="1:6" ht="13.5">
      <c r="A88" s="12" t="s">
        <v>28</v>
      </c>
      <c r="B88" s="12"/>
      <c r="C88" s="12"/>
      <c r="D88" s="12"/>
      <c r="E88" s="12"/>
      <c r="F88" s="35">
        <f>F83+F84+F85+F86+F87</f>
        <v>77332.06342060298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43282</v>
      </c>
      <c r="C90" s="40">
        <v>-159999</v>
      </c>
      <c r="D90" s="42">
        <f>F43</f>
        <v>75331.18</v>
      </c>
      <c r="E90" s="42">
        <f>F88</f>
        <v>77332.06342060298</v>
      </c>
      <c r="F90" s="43">
        <f>C90+D90-E90</f>
        <v>-161999.883420603</v>
      </c>
    </row>
    <row r="92" spans="1:6" ht="13.5" thickBot="1">
      <c r="A92" t="s">
        <v>115</v>
      </c>
      <c r="C92" s="52">
        <v>43282</v>
      </c>
      <c r="D92" s="8" t="s">
        <v>116</v>
      </c>
      <c r="E92" s="52">
        <v>43312</v>
      </c>
      <c r="F92" t="s">
        <v>117</v>
      </c>
    </row>
    <row r="93" spans="1:7" ht="13.5" thickBot="1">
      <c r="A93" t="s">
        <v>118</v>
      </c>
      <c r="F93" s="53">
        <f>E90</f>
        <v>77332.06342060298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2017-08-21T12:55:06Z</cp:lastPrinted>
  <dcterms:created xsi:type="dcterms:W3CDTF">2008-08-18T07:30:19Z</dcterms:created>
  <dcterms:modified xsi:type="dcterms:W3CDTF">2018-10-03T06:43:06Z</dcterms:modified>
  <cp:category/>
  <cp:version/>
  <cp:contentType/>
  <cp:contentStatus/>
</cp:coreProperties>
</file>