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<sst xmlns="http://schemas.openxmlformats.org/spreadsheetml/2006/main" count="162" uniqueCount="143">
  <si>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</si>
  <si>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</si>
  <si>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</si>
  <si>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</si>
  <si>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</si>
  <si>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</si>
  <si>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</si>
  <si>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</si>
  <si>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</si>
  <si>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</si>
  <si>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</si>
  <si>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</si>
  <si>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</si>
  <si>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</si>
  <si>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</si>
  <si>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</si>
  <si>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</si>
  <si>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</si>
  <si>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</si>
  <si>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</si>
  <si>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</si>
  <si>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</si>
  <si>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</si>
  <si>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</si>
  <si>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</si>
  <si>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</si>
  <si>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</si>
  <si>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</si>
  <si>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</si>
  <si>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</si>
  <si>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</si>
  <si>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</si>
  <si>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</si>
  <si>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</si>
  <si>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</si>
  <si>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</si>
  <si>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</si>
  <si>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</si>
  <si>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</si>
  <si>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</si>
  <si>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</si>
  <si>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</si>
  <si>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</si>
  <si>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</si>
  <si>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</si>
  <si>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</si>
  <si>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</si>
  <si>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</si>
  <si>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</si>
  <si>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</si>
  <si>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</si>
  <si>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</si>
  <si>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</si>
  <si>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</si>
  <si>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</si>
  <si>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</si>
  <si>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</si>
  <si>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</si>
  <si>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</si>
  <si>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</si>
  <si>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</si>
  <si>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</si>
  <si>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</si>
  <si>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</si>
  <si>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</si>
  <si>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</si>
  <si>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</si>
  <si>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</si>
  <si>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</si>
  <si>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</si>
  <si>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</si>
  <si>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</si>
  <si>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</si>
  <si>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</si>
  <si>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</si>
  <si>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</si>
  <si>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</si>
  <si>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</si>
  <si>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</si>
  <si>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</si>
  <si>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</si>
  <si>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</si>
  <si>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</si>
  <si>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</si>
  <si>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</si>
  <si>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</si>
  <si>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</si>
  <si>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</si>
  <si>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</si>
  <si>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</si>
  <si>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</si>
  <si>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</si>
  <si>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</si>
  <si>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</si>
  <si>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</si>
  <si>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</si>
  <si>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</si>
  <si>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</si>
  <si>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</si>
  <si>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</si>
  <si>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</si>
  <si>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</si>
  <si>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</si>
  <si>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</si>
  <si>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</si>
  <si>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</si>
  <si>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</si>
  <si>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</si>
  <si>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</si>
  <si>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</si>
  <si>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</si>
  <si>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</si>
  <si>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</si>
  <si>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</si>
  <si>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</si>
  <si>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</si>
  <si>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</si>
  <si>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</si>
  <si>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</si>
  <si>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</si>
  <si>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</si>
  <si>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</si>
  <si>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</si>
  <si>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</si>
  <si>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</si>
  <si>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</si>
  <si>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</si>
  <si>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</si>
  <si>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</si>
  <si>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</si>
  <si>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</si>
  <si>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</si>
  <si>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</si>
  <si>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</si>
  <si>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</si>
  <si>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</si>
  <si>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</si>
  <si>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августа</t>
  </si>
  <si>
    <t>за   август  2018 г.</t>
  </si>
  <si>
    <t>ост.на 01.09</t>
  </si>
  <si>
    <t>смена ламп (14шт)</t>
  </si>
  <si>
    <t>лампа</t>
  </si>
  <si>
    <t>14шт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</si>
</sst>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6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89</v>
      </c>
      <c r="D1" s="8">
        <v>8</v>
      </c>
      <c r="K1" t="s">
        <v>65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137</v>
      </c>
      <c r="G4" s="8" t="s">
        <v>136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4">
        <f>L6*126.87*1.202</f>
        <v>0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L7*126.87*1.202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3.78</v>
      </c>
      <c r="M11" s="44">
        <f t="shared" si="0"/>
        <v>576.4414572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573.3915024</v>
      </c>
    </row>
    <row r="14" spans="1:13" ht="12.75">
      <c r="A14" t="s">
        <v>101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1.89</v>
      </c>
      <c r="M16" s="44">
        <f t="shared" si="0"/>
        <v>288.2207286</v>
      </c>
    </row>
    <row r="17" spans="5:13" ht="12.75">
      <c r="E17" t="s">
        <v>104</v>
      </c>
      <c r="J17" s="15" t="s">
        <v>52</v>
      </c>
      <c r="K17" s="26" t="s">
        <v>84</v>
      </c>
      <c r="L17" s="21">
        <v>0</v>
      </c>
      <c r="M17" s="44">
        <f t="shared" si="0"/>
        <v>0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343.119915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76.24887</v>
      </c>
    </row>
    <row r="20" spans="1:13" ht="12.75">
      <c r="A20" t="s">
        <v>132</v>
      </c>
      <c r="J20" s="20"/>
      <c r="K20" s="27" t="s">
        <v>56</v>
      </c>
      <c r="L20" s="28">
        <f>SUM(L6:L19)</f>
        <v>12.18</v>
      </c>
      <c r="M20" s="33">
        <f>SUM(M6:M19)</f>
        <v>1857.4224731999998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0</v>
      </c>
      <c r="M24" s="32">
        <f>L24*126.87*1.202*1.15</f>
        <v>0</v>
      </c>
    </row>
    <row r="25" spans="1:13" ht="12.75">
      <c r="A25" t="s">
        <v>111</v>
      </c>
      <c r="J25" s="20">
        <v>2</v>
      </c>
      <c r="K25" s="20" t="s">
        <v>77</v>
      </c>
      <c r="L25" s="25">
        <v>0</v>
      </c>
      <c r="M25" s="32">
        <f aca="true" t="shared" si="1" ref="M25:M35">L25*126.87*1.202*1.15</f>
        <v>0</v>
      </c>
    </row>
    <row r="26" spans="1:13" ht="12.75">
      <c r="A26" t="s">
        <v>112</v>
      </c>
      <c r="J26" s="20">
        <v>3</v>
      </c>
      <c r="K26" s="20" t="s">
        <v>140</v>
      </c>
      <c r="L26" s="44">
        <f>0.14*7.1</f>
        <v>0.994</v>
      </c>
      <c r="M26" s="32">
        <f t="shared" si="1"/>
        <v>174.320166594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5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0.994</v>
      </c>
      <c r="M36" s="33">
        <f>SUM(M24:M35)</f>
        <v>174.320166594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53188.93</v>
      </c>
      <c r="J40" s="20">
        <v>1</v>
      </c>
      <c r="K40" s="20" t="s">
        <v>141</v>
      </c>
      <c r="L40" s="25" t="s">
        <v>142</v>
      </c>
      <c r="M40" s="25">
        <f>14*14.43</f>
        <v>202.01999999999998</v>
      </c>
    </row>
    <row r="41" spans="1:13" ht="12.75">
      <c r="A41" t="s">
        <v>7</v>
      </c>
      <c r="F41" s="5">
        <v>53580.97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1.007370706648921</v>
      </c>
      <c r="J42" s="20">
        <v>3</v>
      </c>
      <c r="K42" s="20"/>
      <c r="L42" s="25"/>
      <c r="M42" s="25"/>
    </row>
    <row r="43" spans="1:13" ht="12.75">
      <c r="A43" t="s">
        <v>131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54480.97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(5040+810+556)*1.202</f>
        <v>7700.012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(1000+160)*1.202</f>
        <v>1394.32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9094.332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1.99</v>
      </c>
      <c r="E54">
        <v>0</v>
      </c>
      <c r="F54" s="11">
        <f>E33*D54</f>
        <v>6975.5470000000005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63</v>
      </c>
      <c r="M55" s="33">
        <f>SUM(M40:M54)</f>
        <v>202.01999999999998</v>
      </c>
    </row>
    <row r="56" spans="1:6" ht="12.75">
      <c r="A56" s="4" t="s">
        <v>17</v>
      </c>
      <c r="B56" s="4"/>
      <c r="C56" s="10"/>
      <c r="F56" s="31">
        <f>SUM(F54:F55)</f>
        <v>6975.5470000000005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185357</v>
      </c>
      <c r="D58">
        <v>228897.7</v>
      </c>
      <c r="E58">
        <v>3505.3</v>
      </c>
      <c r="F58" s="34">
        <f>C58/D58*E58</f>
        <v>2838.525210607184</v>
      </c>
    </row>
    <row r="59" spans="1:6" ht="12.75">
      <c r="A59" t="s">
        <v>20</v>
      </c>
      <c r="F59" s="34">
        <f>M20</f>
        <v>1857.4224731999998</v>
      </c>
    </row>
    <row r="60" spans="1:6" ht="12.75">
      <c r="A60" t="s">
        <v>21</v>
      </c>
      <c r="F60" s="11">
        <f>M36</f>
        <v>174.320166594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202.01999999999998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0.28</v>
      </c>
      <c r="E65" t="s">
        <v>14</v>
      </c>
      <c r="F65" s="11">
        <f>B65*D65</f>
        <v>981.4840000000002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6053.771850401185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0.25</v>
      </c>
      <c r="E70" t="s">
        <v>14</v>
      </c>
      <c r="F70" s="11">
        <f>B70*D70</f>
        <v>876.325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0.92</v>
      </c>
      <c r="F73" s="11">
        <f>B73*D73</f>
        <v>3224.876</v>
      </c>
    </row>
    <row r="74" spans="1:6" ht="12.75">
      <c r="A74" s="4" t="s">
        <v>28</v>
      </c>
      <c r="F74" s="31">
        <f>F70+F73</f>
        <v>4101.201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2.34</v>
      </c>
      <c r="F77" s="11">
        <f>B77*D77</f>
        <v>8202.402</v>
      </c>
    </row>
    <row r="78" spans="1:6" ht="12.75">
      <c r="A78" s="4" t="s">
        <v>30</v>
      </c>
      <c r="F78" s="31">
        <f>SUM(F77)</f>
        <v>8202.402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34427.25385040119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1996.7807233232688</v>
      </c>
      <c r="I81" s="7"/>
    </row>
    <row r="82" spans="1:9" ht="12.75">
      <c r="A82" s="1"/>
      <c r="B82" s="36" t="s">
        <v>133</v>
      </c>
      <c r="C82" s="36"/>
      <c r="D82" s="1"/>
      <c r="E82" s="58"/>
      <c r="F82" s="59">
        <v>2728.74</v>
      </c>
      <c r="I82" s="7"/>
    </row>
    <row r="83" spans="1:9" ht="12.75">
      <c r="A83" s="1"/>
      <c r="B83" s="36" t="s">
        <v>134</v>
      </c>
      <c r="C83" s="36"/>
      <c r="D83" s="1"/>
      <c r="E83" s="58"/>
      <c r="F83" s="59">
        <v>525.74</v>
      </c>
      <c r="I83" s="7"/>
    </row>
    <row r="84" spans="1:9" ht="12.75">
      <c r="A84" s="1"/>
      <c r="B84" s="36" t="s">
        <v>135</v>
      </c>
      <c r="C84" s="36"/>
      <c r="D84" s="1"/>
      <c r="E84" s="58"/>
      <c r="F84" s="59">
        <f>2018.39+389.93</f>
        <v>2408.32</v>
      </c>
      <c r="I84" s="7"/>
    </row>
    <row r="85" spans="1:6" ht="13.5">
      <c r="A85" s="12" t="s">
        <v>33</v>
      </c>
      <c r="B85" s="12"/>
      <c r="C85" s="12"/>
      <c r="D85" s="12"/>
      <c r="E85" s="12"/>
      <c r="F85" s="35">
        <f>F80+F81+F82+F83+F84</f>
        <v>42086.83457372445</v>
      </c>
    </row>
    <row r="86" spans="2:6" ht="12.75">
      <c r="B86" s="37" t="s">
        <v>66</v>
      </c>
      <c r="C86" s="38" t="s">
        <v>67</v>
      </c>
      <c r="D86" s="22" t="s">
        <v>68</v>
      </c>
      <c r="E86" s="22" t="s">
        <v>69</v>
      </c>
      <c r="F86" s="41" t="s">
        <v>139</v>
      </c>
    </row>
    <row r="87" spans="1:6" ht="12.75">
      <c r="A87" s="13"/>
      <c r="B87" s="39">
        <v>43313</v>
      </c>
      <c r="C87" s="40">
        <v>206550</v>
      </c>
      <c r="D87" s="42">
        <f>F44</f>
        <v>54480.97</v>
      </c>
      <c r="E87" s="42">
        <f>F85</f>
        <v>42086.83457372445</v>
      </c>
      <c r="F87" s="43">
        <f>C87+D87-E87</f>
        <v>218944.13542627555</v>
      </c>
    </row>
    <row r="89" spans="1:6" ht="13.5" thickBot="1">
      <c r="A89" t="s">
        <v>116</v>
      </c>
      <c r="C89" s="52">
        <v>43313</v>
      </c>
      <c r="D89" s="8" t="s">
        <v>117</v>
      </c>
      <c r="E89" s="52">
        <v>43343</v>
      </c>
      <c r="F89" t="s">
        <v>118</v>
      </c>
    </row>
    <row r="90" spans="1:7" ht="13.5" thickBot="1">
      <c r="A90" t="s">
        <v>119</v>
      </c>
      <c r="F90" s="53">
        <f>E87</f>
        <v>42086.83457372445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6" ht="12.75">
      <c r="A106" t="s">
        <v>130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2017-08-21T12:54:09Z</cp:lastPrinted>
  <dcterms:created xsi:type="dcterms:W3CDTF">2008-08-18T07:30:19Z</dcterms:created>
  <dcterms:modified xsi:type="dcterms:W3CDTF">2018-11-06T12:52:53Z</dcterms:modified>
  <cp:category/>
  <cp:version/>
  <cp:contentType/>
  <cp:contentStatus/>
</cp:coreProperties>
</file>