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<sst xmlns="http://schemas.openxmlformats.org/spreadsheetml/2006/main" count="164" uniqueCount="141">
  <si>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</si>
  <si>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</si>
  <si>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</si>
  <si>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</si>
  <si>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</si>
  <si>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</si>
  <si>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</si>
  <si>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</si>
  <si>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</si>
  <si>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</si>
  <si>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</si>
  <si>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</si>
  <si>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</si>
  <si>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</si>
  <si>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</si>
  <si>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</si>
  <si>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</si>
  <si>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</si>
  <si>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</si>
  <si>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</si>
  <si>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</si>
  <si>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</si>
  <si>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</si>
  <si>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</si>
  <si>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</si>
  <si>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</si>
  <si>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</si>
  <si>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</si>
  <si>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</si>
  <si>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</si>
  <si>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</si>
  <si>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</si>
  <si>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</si>
  <si>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</si>
  <si>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</si>
  <si>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</si>
  <si>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</si>
  <si>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</si>
  <si>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</si>
  <si>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</si>
  <si>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</si>
  <si>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</si>
  <si>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</si>
  <si>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</si>
  <si>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</si>
  <si>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</si>
  <si>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</si>
  <si>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</si>
  <si>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</si>
  <si>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</si>
  <si>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</si>
  <si>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</si>
  <si>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</si>
  <si>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</si>
  <si>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</si>
  <si>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</si>
  <si>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</si>
  <si>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</si>
  <si>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</si>
  <si>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</si>
  <si>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</si>
  <si>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</si>
  <si>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</si>
  <si>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</si>
  <si>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</si>
  <si>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</si>
  <si>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</si>
  <si>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</si>
  <si>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</si>
  <si>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</si>
  <si>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</si>
  <si>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</si>
  <si>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</si>
  <si>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</si>
  <si>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</si>
  <si>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</si>
  <si>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</si>
  <si>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</si>
  <si>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</si>
  <si>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</si>
  <si>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</si>
  <si>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</si>
  <si>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</si>
  <si>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</si>
  <si>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</si>
  <si>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</si>
  <si>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</si>
  <si>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</si>
  <si>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</si>
  <si>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</si>
  <si>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</si>
  <si>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</si>
  <si>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</si>
  <si>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</si>
  <si>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</si>
  <si>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</si>
  <si>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</si>
  <si>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</si>
  <si>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</si>
  <si>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</si>
  <si>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</si>
  <si>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</si>
  <si>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</si>
  <si>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</si>
  <si>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</si>
  <si>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</si>
  <si>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</si>
  <si>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</si>
  <si>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</si>
  <si>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</si>
  <si>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</si>
  <si>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</si>
  <si>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</si>
  <si>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</si>
  <si>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</si>
  <si>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</si>
  <si>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</si>
  <si>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</si>
  <si>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</si>
  <si>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</si>
  <si>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</si>
  <si>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</si>
  <si>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</si>
  <si>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</si>
  <si>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</si>
  <si>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</si>
  <si>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</si>
  <si>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</si>
  <si>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</si>
  <si>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</si>
  <si>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</si>
  <si>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</si>
  <si>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</si>
  <si>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ост.на 01.12</t>
  </si>
  <si>
    <t>ноября</t>
  </si>
  <si>
    <t>за   ноябрь  2018 г.</t>
  </si>
  <si>
    <t>диагностика ВДГО</t>
  </si>
  <si>
    <t>откачка воды из техподполий</t>
  </si>
  <si>
    <t>смена ламп (4шт) п-д1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</si>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</sst>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11</v>
      </c>
      <c r="K2" s="5" t="s">
        <v>135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134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L6*126.87*1.202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50">
        <f t="shared" si="0"/>
        <v>1564.6268124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756.3887904000001</v>
      </c>
    </row>
    <row r="14" spans="1:13" ht="12.75">
      <c r="A14" t="s">
        <v>103</v>
      </c>
      <c r="J14" s="20">
        <v>5</v>
      </c>
      <c r="K14" s="19" t="s">
        <v>48</v>
      </c>
      <c r="L14" s="25">
        <v>8.77</v>
      </c>
      <c r="M14" s="50">
        <f t="shared" si="0"/>
        <v>1337.4051797999998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50">
        <f t="shared" si="0"/>
        <v>1143.73305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205.871949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76.24887</v>
      </c>
    </row>
    <row r="20" spans="1:13" ht="12.75">
      <c r="A20" t="s">
        <v>109</v>
      </c>
      <c r="J20" s="20"/>
      <c r="K20" s="27" t="s">
        <v>56</v>
      </c>
      <c r="L20" s="28">
        <f>SUM(L6:L19)</f>
        <v>33.339999999999996</v>
      </c>
      <c r="M20" s="34">
        <f>SUM(M6:M19)</f>
        <v>5084.274651600001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9"/>
      <c r="M24" s="33">
        <v>18000</v>
      </c>
    </row>
    <row r="25" spans="1:13" ht="12.75">
      <c r="A25" t="s">
        <v>113</v>
      </c>
      <c r="J25" s="35">
        <v>2</v>
      </c>
      <c r="K25" s="36" t="s">
        <v>137</v>
      </c>
      <c r="L25" s="59">
        <v>1.75</v>
      </c>
      <c r="M25" s="33">
        <f aca="true" t="shared" si="1" ref="M25:M39">L25*126.87*1.202*1.15</f>
        <v>306.90170175</v>
      </c>
    </row>
    <row r="26" spans="1:13" ht="12.75">
      <c r="A26" t="s">
        <v>114</v>
      </c>
      <c r="J26" s="35">
        <v>3</v>
      </c>
      <c r="K26" s="36" t="s">
        <v>138</v>
      </c>
      <c r="L26" s="59">
        <f>0.04*7.1</f>
        <v>0.284</v>
      </c>
      <c r="M26" s="33">
        <f t="shared" si="1"/>
        <v>49.80576188399999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/>
      <c r="L27" s="59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52557.5833</v>
      </c>
      <c r="J40" s="20"/>
      <c r="K40" s="30" t="s">
        <v>56</v>
      </c>
      <c r="L40" s="28">
        <f>SUM(L24:L39)</f>
        <v>2.034</v>
      </c>
      <c r="M40" s="34">
        <f>SUM(M24:M39)</f>
        <v>18356.707463634</v>
      </c>
    </row>
    <row r="41" spans="1:11" ht="12.75">
      <c r="A41" t="s">
        <v>7</v>
      </c>
      <c r="F41" s="5">
        <v>57443.44</v>
      </c>
      <c r="K41" s="1" t="s">
        <v>60</v>
      </c>
    </row>
    <row r="42" spans="2:13" ht="12.75">
      <c r="B42" t="s">
        <v>8</v>
      </c>
      <c r="F42" s="9">
        <f>F41/F40</f>
        <v>1.0929619741476966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4" t="s">
        <v>132</v>
      </c>
      <c r="B43" s="64"/>
      <c r="C43" s="64"/>
      <c r="D43" s="64"/>
      <c r="E43" s="62"/>
      <c r="F43" s="5">
        <f>400+250+400+(920.3*15.9)</f>
        <v>15682.77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73126.21</v>
      </c>
      <c r="J44" s="20">
        <v>1</v>
      </c>
      <c r="K44" s="20" t="s">
        <v>139</v>
      </c>
      <c r="L44" s="25" t="s">
        <v>140</v>
      </c>
      <c r="M44" s="25">
        <f>4*11.51</f>
        <v>46.04</v>
      </c>
    </row>
    <row r="45" spans="10:13" ht="12.75">
      <c r="J45" s="20">
        <v>2</v>
      </c>
      <c r="K45" s="20"/>
      <c r="L45" s="25"/>
      <c r="M45" s="25"/>
    </row>
    <row r="46" spans="2:13" ht="12.75">
      <c r="B46" s="1" t="s">
        <v>10</v>
      </c>
      <c r="C46" s="1"/>
      <c r="J46" s="20">
        <v>3</v>
      </c>
      <c r="K46" s="20"/>
      <c r="L46" s="25"/>
      <c r="M46" s="25"/>
    </row>
    <row r="47" spans="10:13" ht="12.75">
      <c r="J47" s="20">
        <v>4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/>
      <c r="L48" s="25"/>
      <c r="M48" s="25"/>
    </row>
    <row r="49" spans="1:13" ht="12.75">
      <c r="A49" t="s">
        <v>12</v>
      </c>
      <c r="F49" s="11">
        <f>(7142)*1.202</f>
        <v>8584.684</v>
      </c>
      <c r="J49" s="20">
        <v>6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7</v>
      </c>
      <c r="K50" s="20"/>
      <c r="L50" s="25"/>
      <c r="M50" s="25"/>
    </row>
    <row r="51" spans="1:13" ht="12.75">
      <c r="A51" s="6" t="s">
        <v>84</v>
      </c>
      <c r="E51" s="5">
        <v>0</v>
      </c>
      <c r="F51" s="11">
        <f>E51*E33</f>
        <v>0</v>
      </c>
      <c r="J51" s="20">
        <v>8</v>
      </c>
      <c r="K51" s="20"/>
      <c r="L51" s="25"/>
      <c r="M51" s="25"/>
    </row>
    <row r="52" spans="1:13" ht="12.75">
      <c r="A52" s="4" t="s">
        <v>74</v>
      </c>
      <c r="F52" s="32">
        <f>F49+F50+F51</f>
        <v>10988.684</v>
      </c>
      <c r="J52" s="20">
        <v>9</v>
      </c>
      <c r="K52" s="63"/>
      <c r="L52" s="25"/>
      <c r="M52" s="25"/>
    </row>
    <row r="53" spans="1:13" ht="12.75">
      <c r="A53" s="4" t="s">
        <v>16</v>
      </c>
      <c r="F53" t="s">
        <v>73</v>
      </c>
      <c r="J53" s="20">
        <v>10</v>
      </c>
      <c r="K53" s="20"/>
      <c r="L53" s="25"/>
      <c r="M53" s="25"/>
    </row>
    <row r="54" spans="1:13" ht="12.75">
      <c r="A54" t="s">
        <v>75</v>
      </c>
      <c r="C54" s="13"/>
      <c r="D54" s="47">
        <v>1.99</v>
      </c>
      <c r="E54" s="13" t="s">
        <v>14</v>
      </c>
      <c r="F54" s="11">
        <f>E33*D54</f>
        <v>7275.44</v>
      </c>
      <c r="J54" s="20">
        <v>11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7275.44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179267</v>
      </c>
      <c r="D58">
        <v>178887</v>
      </c>
      <c r="E58">
        <v>3654.2</v>
      </c>
      <c r="F58" s="37">
        <f>C58/D58*E58</f>
        <v>3661.962419851638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5084.274651600001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18356.707463634</v>
      </c>
      <c r="J60" s="20"/>
      <c r="K60" s="20"/>
      <c r="L60" s="31" t="s">
        <v>63</v>
      </c>
      <c r="M60" s="28">
        <f>SUM(M44:M59)</f>
        <v>46.04</v>
      </c>
    </row>
    <row r="61" spans="1:6" ht="12.75">
      <c r="A61" t="s">
        <v>70</v>
      </c>
      <c r="F61" s="5">
        <v>0</v>
      </c>
    </row>
    <row r="62" spans="1:6" ht="12.75">
      <c r="A62" t="s">
        <v>22</v>
      </c>
      <c r="F62" s="5">
        <f>M60</f>
        <v>46.04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0.3</v>
      </c>
      <c r="E65" t="s">
        <v>14</v>
      </c>
      <c r="F65" s="11">
        <f>B65*D65</f>
        <v>1096.8</v>
      </c>
    </row>
    <row r="66" spans="1:6" ht="12.75">
      <c r="A66" s="54" t="s">
        <v>76</v>
      </c>
      <c r="B66" s="54"/>
      <c r="C66" s="54"/>
      <c r="D66" s="58"/>
      <c r="E66" s="54"/>
      <c r="F66" s="58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28245.78453508564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0.25</v>
      </c>
      <c r="E70" t="s">
        <v>14</v>
      </c>
      <c r="F70" s="11">
        <f>B70*D70</f>
        <v>914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1.03</v>
      </c>
      <c r="E73" t="s">
        <v>14</v>
      </c>
      <c r="F73" s="11">
        <f>B73*D73</f>
        <v>3765.6800000000003</v>
      </c>
    </row>
    <row r="74" spans="1:6" ht="12.75">
      <c r="A74" s="4" t="s">
        <v>29</v>
      </c>
      <c r="F74" s="32">
        <f>F70+F73</f>
        <v>4679.68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2.47</v>
      </c>
      <c r="E77" t="s">
        <v>14</v>
      </c>
      <c r="F77" s="11">
        <f>B77*D77</f>
        <v>9030.320000000002</v>
      </c>
    </row>
    <row r="78" spans="1:6" ht="12.75">
      <c r="A78" s="4" t="s">
        <v>31</v>
      </c>
      <c r="F78" s="32">
        <f>SUM(F77)</f>
        <v>9030.320000000002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60219.90853508564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3492.754695034967</v>
      </c>
      <c r="I81" s="7"/>
    </row>
    <row r="82" spans="1:9" ht="12.75">
      <c r="A82" s="1"/>
      <c r="B82" s="38" t="s">
        <v>128</v>
      </c>
      <c r="C82" s="38"/>
      <c r="D82" s="1"/>
      <c r="E82" s="60"/>
      <c r="F82" s="61">
        <v>2422.14</v>
      </c>
      <c r="I82" s="7"/>
    </row>
    <row r="83" spans="1:9" ht="12.75">
      <c r="A83" s="1"/>
      <c r="B83" s="38" t="s">
        <v>129</v>
      </c>
      <c r="C83" s="38"/>
      <c r="D83" s="1"/>
      <c r="E83" s="60"/>
      <c r="F83" s="61">
        <v>292.19</v>
      </c>
      <c r="I83" s="7"/>
    </row>
    <row r="84" spans="1:9" ht="12.75">
      <c r="A84" s="1"/>
      <c r="B84" s="38" t="s">
        <v>130</v>
      </c>
      <c r="C84" s="38"/>
      <c r="D84" s="1"/>
      <c r="E84" s="60"/>
      <c r="F84" s="61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66426.99323012061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133</v>
      </c>
    </row>
    <row r="87" spans="1:6" ht="12.75">
      <c r="A87" s="13"/>
      <c r="B87" s="41">
        <v>43770</v>
      </c>
      <c r="C87" s="42">
        <v>66391</v>
      </c>
      <c r="D87" s="45">
        <f>F44</f>
        <v>73126.21</v>
      </c>
      <c r="E87" s="45">
        <f>F85</f>
        <v>66426.99323012061</v>
      </c>
      <c r="F87" s="46">
        <f>C87+D87-E87</f>
        <v>73090.21676987941</v>
      </c>
    </row>
    <row r="89" spans="1:6" ht="13.5" thickBot="1">
      <c r="A89" t="s">
        <v>86</v>
      </c>
      <c r="C89" s="56">
        <v>43405</v>
      </c>
      <c r="D89" s="8" t="s">
        <v>87</v>
      </c>
      <c r="E89" s="56">
        <v>43434</v>
      </c>
      <c r="F89" t="s">
        <v>88</v>
      </c>
    </row>
    <row r="90" spans="1:7" ht="13.5" thickBot="1">
      <c r="A90" t="s">
        <v>89</v>
      </c>
      <c r="F90" s="57">
        <f>E87</f>
        <v>66426.99323012061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2019-02-18T11:13:17Z</dcterms:modified>
  <cp:category/>
  <cp:version/>
  <cp:contentType/>
  <cp:contentStatus/>
</cp:coreProperties>
</file>