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<sst xmlns="http://schemas.openxmlformats.org/spreadsheetml/2006/main" count="228" uniqueCount="185">
  <si>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</si>
  <si>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</si>
  <si>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</si>
  <si>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</si>
  <si>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</si>
  <si>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</si>
  <si>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</si>
  <si>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</si>
  <si>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</si>
  <si>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</si>
  <si>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</si>
  <si>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</si>
  <si>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</si>
  <si>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</si>
  <si>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</si>
  <si>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</si>
  <si>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</si>
  <si>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</si>
  <si>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</si>
  <si>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</si>
  <si>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</si>
  <si>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</si>
  <si>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</si>
  <si>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</si>
  <si>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</si>
  <si>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</si>
  <si>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</si>
  <si>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</si>
  <si>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</si>
  <si>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</si>
  <si>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</si>
  <si>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</si>
  <si>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</si>
  <si>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</si>
  <si>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</si>
  <si>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</si>
  <si>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</si>
  <si>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</si>
  <si>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</si>
  <si>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</si>
  <si>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</si>
  <si>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</si>
  <si>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</si>
  <si>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</si>
  <si>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</si>
  <si>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</si>
  <si>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</si>
  <si>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</si>
  <si>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</si>
  <si>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</si>
  <si>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</si>
  <si>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</si>
  <si>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</si>
  <si>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</si>
  <si>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</si>
  <si>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</si>
  <si>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</si>
  <si>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</si>
  <si>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</si>
  <si>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</si>
  <si>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</si>
  <si>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</si>
  <si>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</si>
  <si>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</si>
  <si>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</si>
  <si>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</si>
  <si>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</si>
  <si>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</si>
  <si>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</si>
  <si>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</si>
  <si>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</si>
  <si>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</si>
  <si>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</si>
  <si>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</si>
  <si>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</si>
  <si>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</si>
  <si>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</si>
  <si>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</si>
  <si>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</si>
  <si>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</si>
  <si>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</si>
  <si>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</si>
  <si>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</si>
  <si>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</si>
  <si>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</si>
  <si>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</si>
  <si>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</si>
  <si>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</si>
  <si>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</si>
  <si>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</si>
  <si>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</si>
  <si>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</si>
  <si>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</si>
  <si>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</si>
  <si>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</si>
  <si>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</si>
  <si>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</si>
  <si>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</si>
  <si>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</si>
  <si>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</si>
  <si>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</si>
  <si>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</si>
  <si>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</si>
  <si>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</si>
  <si>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</si>
  <si>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</si>
  <si>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</si>
  <si>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</si>
  <si>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</si>
  <si>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</si>
  <si>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</si>
  <si>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</si>
  <si>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</si>
  <si>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</si>
  <si>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</si>
  <si>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</si>
  <si>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</si>
  <si>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</si>
  <si>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</si>
  <si>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</si>
  <si>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</si>
  <si>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</si>
  <si>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</si>
  <si>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</si>
  <si>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</si>
  <si>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</si>
  <si>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</si>
  <si>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</si>
  <si>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</si>
  <si>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</si>
  <si>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</si>
  <si>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</si>
  <si>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</si>
  <si>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</si>
  <si>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</si>
  <si>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</si>
  <si>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</si>
  <si>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смена вентиля д 20 (4шт) т.п.</t>
  </si>
  <si>
    <t>смена сгона д 20 (4шт) т.п.</t>
  </si>
  <si>
    <t>вентиль д 20</t>
  </si>
  <si>
    <t>4шт</t>
  </si>
  <si>
    <t>муфта 20</t>
  </si>
  <si>
    <t>сгон д 20</t>
  </si>
  <si>
    <t>к/гайка 20</t>
  </si>
  <si>
    <t>смена труб д 20 (8мп) под кв.37 т.п.</t>
  </si>
  <si>
    <t>смена вентиля д 15 (2шт) под кв.37 т.п.</t>
  </si>
  <si>
    <t>смена вентиля д 20 (3шт) под кв.37 т.п.</t>
  </si>
  <si>
    <t>смена сгона д 15 (1шт) под кв.37 т.п.</t>
  </si>
  <si>
    <t>смена сгона д 20 (3шт) под кв.37 т.п.</t>
  </si>
  <si>
    <t>труба д 20</t>
  </si>
  <si>
    <t>8мп</t>
  </si>
  <si>
    <t>футорка</t>
  </si>
  <si>
    <t>2шт</t>
  </si>
  <si>
    <t>муфта 20 раз.</t>
  </si>
  <si>
    <t>муфта паечн. 20</t>
  </si>
  <si>
    <t>муфта нераз. 20</t>
  </si>
  <si>
    <t>уголок 20</t>
  </si>
  <si>
    <t>1шт</t>
  </si>
  <si>
    <t>вентиль д 15</t>
  </si>
  <si>
    <t>3шт</t>
  </si>
  <si>
    <t>тройник 20</t>
  </si>
  <si>
    <t>сгон  д15</t>
  </si>
  <si>
    <t>смена труб д 50 (10мп) под кв.4 т.п.</t>
  </si>
  <si>
    <t>труба д 50</t>
  </si>
  <si>
    <t>10мп</t>
  </si>
  <si>
    <t>отвод 50</t>
  </si>
  <si>
    <t>5шт</t>
  </si>
  <si>
    <t>патрубок 50</t>
  </si>
  <si>
    <t>переход 50</t>
  </si>
  <si>
    <t>тройник 100/50</t>
  </si>
  <si>
    <t>смена вентиля д 15 (6шт) т.п.</t>
  </si>
  <si>
    <t>смена сгона д 15 (6шт) т.п.</t>
  </si>
  <si>
    <t>6шт</t>
  </si>
  <si>
    <t>сгон 15</t>
  </si>
  <si>
    <t>смена патрона (10шт)</t>
  </si>
  <si>
    <t>патрон</t>
  </si>
  <si>
    <t>10шт</t>
  </si>
  <si>
    <t>смена эл. провода (30мп) т.п.</t>
  </si>
  <si>
    <t>эл.провод</t>
  </si>
  <si>
    <t>30мп</t>
  </si>
  <si>
    <t>смена эл. Ламп (15шт) т.п.</t>
  </si>
  <si>
    <t>лампа</t>
  </si>
  <si>
    <t>15шт</t>
  </si>
  <si>
    <t>выключатель</t>
  </si>
  <si>
    <t>смена выключателя (3шт) т.п. п-д5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</si>
</sst>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70" sqref="M7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15.89</v>
      </c>
      <c r="M14" s="34">
        <f t="shared" si="0"/>
        <v>2423.1890886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33.97</v>
      </c>
      <c r="M20" s="33">
        <f>SUM(M6:M19)</f>
        <v>5180.3482278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34">
        <f>4*0.81</f>
        <v>3.24</v>
      </c>
      <c r="M24" s="32">
        <f>L24*126.87*1.202*1.15</f>
        <v>568.20657924</v>
      </c>
    </row>
    <row r="25" spans="1:13" ht="12.75">
      <c r="A25" t="s">
        <v>107</v>
      </c>
      <c r="J25" s="20">
        <v>3</v>
      </c>
      <c r="K25" s="20" t="s">
        <v>138</v>
      </c>
      <c r="L25" s="34">
        <f>4*0.287</f>
        <v>1.148</v>
      </c>
      <c r="M25" s="32">
        <f aca="true" t="shared" si="1" ref="M25:M39">L25*126.87*1.202*1.15</f>
        <v>201.327516348</v>
      </c>
    </row>
    <row r="26" spans="1:13" ht="12.75">
      <c r="A26" t="s">
        <v>108</v>
      </c>
      <c r="J26" s="20">
        <v>4</v>
      </c>
      <c r="K26" s="20" t="s">
        <v>144</v>
      </c>
      <c r="L26" s="34">
        <f>0.08*224.9</f>
        <v>17.992</v>
      </c>
      <c r="M26" s="32">
        <f t="shared" si="1"/>
        <v>3155.300238792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145</v>
      </c>
      <c r="L27" s="25">
        <f>0.02*81</f>
        <v>1.62</v>
      </c>
      <c r="M27" s="32">
        <f t="shared" si="1"/>
        <v>284.10328962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146</v>
      </c>
      <c r="L28" s="25">
        <f>0.03*81</f>
        <v>2.4299999999999997</v>
      </c>
      <c r="M28" s="32">
        <f t="shared" si="1"/>
        <v>426.15493442999986</v>
      </c>
    </row>
    <row r="29" spans="10:13" ht="12.75">
      <c r="J29" s="20">
        <v>7</v>
      </c>
      <c r="K29" s="20" t="s">
        <v>147</v>
      </c>
      <c r="L29" s="34">
        <v>0.287</v>
      </c>
      <c r="M29" s="32">
        <f t="shared" si="1"/>
        <v>50.331879087</v>
      </c>
    </row>
    <row r="30" spans="2:13" ht="12.75">
      <c r="B30" t="s">
        <v>0</v>
      </c>
      <c r="J30" s="20">
        <v>8</v>
      </c>
      <c r="K30" s="20" t="s">
        <v>148</v>
      </c>
      <c r="L30" s="34">
        <f>0.03*28.7</f>
        <v>0.861</v>
      </c>
      <c r="M30" s="32">
        <f t="shared" si="1"/>
        <v>150.99563726099998</v>
      </c>
    </row>
    <row r="31" spans="10:13" ht="12.75">
      <c r="J31" s="20">
        <v>9</v>
      </c>
      <c r="K31" s="20" t="s">
        <v>162</v>
      </c>
      <c r="L31" s="34">
        <f>0.1*133.04</f>
        <v>13.304</v>
      </c>
      <c r="M31" s="32">
        <f t="shared" si="1"/>
        <v>2333.1544229039996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 t="s">
        <v>170</v>
      </c>
      <c r="L32" s="34">
        <f>0.06*81</f>
        <v>4.859999999999999</v>
      </c>
      <c r="M32" s="32">
        <f t="shared" si="1"/>
        <v>852.3098688599997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 t="s">
        <v>171</v>
      </c>
      <c r="L33" s="34">
        <f>0.06*28.7</f>
        <v>1.722</v>
      </c>
      <c r="M33" s="32">
        <f t="shared" si="1"/>
        <v>301.99127452199997</v>
      </c>
    </row>
    <row r="34" spans="1:13" ht="12.75">
      <c r="A34" t="s">
        <v>3</v>
      </c>
      <c r="J34" s="20">
        <v>12</v>
      </c>
      <c r="K34" s="20" t="s">
        <v>174</v>
      </c>
      <c r="L34" s="34">
        <f>0.1*39.6</f>
        <v>3.9600000000000004</v>
      </c>
      <c r="M34" s="32">
        <f t="shared" si="1"/>
        <v>694.47470796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 t="s">
        <v>177</v>
      </c>
      <c r="L35" s="34">
        <f>0.3*19</f>
        <v>5.7</v>
      </c>
      <c r="M35" s="32">
        <f t="shared" si="1"/>
        <v>999.6226856999999</v>
      </c>
    </row>
    <row r="36" spans="10:13" ht="12.75">
      <c r="J36" s="20">
        <v>14</v>
      </c>
      <c r="K36" s="20" t="s">
        <v>180</v>
      </c>
      <c r="L36" s="34">
        <f>0.15*7.1</f>
        <v>1.065</v>
      </c>
      <c r="M36" s="32">
        <f t="shared" si="1"/>
        <v>186.77160706499996</v>
      </c>
    </row>
    <row r="37" spans="2:13" ht="12.75">
      <c r="B37" s="1" t="s">
        <v>5</v>
      </c>
      <c r="C37" s="1"/>
      <c r="J37" s="20">
        <v>15</v>
      </c>
      <c r="K37" s="20" t="s">
        <v>184</v>
      </c>
      <c r="L37" s="34">
        <f>0.03*24.1</f>
        <v>0.723</v>
      </c>
      <c r="M37" s="32">
        <f t="shared" si="1"/>
        <v>126.79424592299999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86747.84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81765.63</v>
      </c>
      <c r="J40" s="20"/>
      <c r="K40" s="29" t="s">
        <v>57</v>
      </c>
      <c r="L40" s="33">
        <f>SUM(L24:L39)</f>
        <v>58.912000000000006</v>
      </c>
      <c r="M40" s="33">
        <f>SUM(M24:M39)</f>
        <v>10331.538887712</v>
      </c>
    </row>
    <row r="41" spans="2:11" ht="12.75">
      <c r="B41" t="s">
        <v>8</v>
      </c>
      <c r="F41" s="9">
        <f>F40/F39</f>
        <v>0.9425667543998791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87645.788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139</v>
      </c>
      <c r="L44" s="25" t="s">
        <v>140</v>
      </c>
      <c r="M44" s="25">
        <f>4*375.39</f>
        <v>1501.56</v>
      </c>
    </row>
    <row r="45" spans="2:13" ht="12.75">
      <c r="B45" s="1" t="s">
        <v>10</v>
      </c>
      <c r="C45" s="1"/>
      <c r="J45" s="20">
        <v>2</v>
      </c>
      <c r="K45" s="20" t="s">
        <v>141</v>
      </c>
      <c r="L45" s="25" t="s">
        <v>140</v>
      </c>
      <c r="M45" s="25">
        <f>4*80.8</f>
        <v>323.2</v>
      </c>
    </row>
    <row r="46" spans="10:13" ht="12.75">
      <c r="J46" s="20">
        <v>3</v>
      </c>
      <c r="K46" s="20" t="s">
        <v>142</v>
      </c>
      <c r="L46" s="25" t="s">
        <v>140</v>
      </c>
      <c r="M46" s="25">
        <f>4*39</f>
        <v>156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143</v>
      </c>
      <c r="L47" s="25" t="s">
        <v>140</v>
      </c>
      <c r="M47" s="25">
        <f>4*15</f>
        <v>60</v>
      </c>
    </row>
    <row r="48" spans="1:13" ht="12.75">
      <c r="A48" t="s">
        <v>12</v>
      </c>
      <c r="F48" s="11">
        <f>7600*1.202</f>
        <v>9135.199999999999</v>
      </c>
      <c r="J48" s="20">
        <v>5</v>
      </c>
      <c r="K48" s="20" t="s">
        <v>149</v>
      </c>
      <c r="L48" s="25" t="s">
        <v>150</v>
      </c>
      <c r="M48" s="25">
        <f>8*68</f>
        <v>544</v>
      </c>
    </row>
    <row r="49" spans="1:13" ht="12.75">
      <c r="A49" s="6" t="s">
        <v>15</v>
      </c>
      <c r="F49" s="11">
        <f>4500*1.202</f>
        <v>5409</v>
      </c>
      <c r="J49" s="20">
        <v>6</v>
      </c>
      <c r="K49" s="20" t="s">
        <v>151</v>
      </c>
      <c r="L49" s="25" t="s">
        <v>152</v>
      </c>
      <c r="M49" s="25">
        <f>2*34</f>
        <v>68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 t="s">
        <v>153</v>
      </c>
      <c r="L50" s="25" t="s">
        <v>152</v>
      </c>
      <c r="M50" s="25">
        <f>2*174.5</f>
        <v>349</v>
      </c>
    </row>
    <row r="51" spans="1:13" ht="12.75">
      <c r="A51" s="4" t="s">
        <v>33</v>
      </c>
      <c r="F51" s="31">
        <f>F48+F49+F50</f>
        <v>14544.199999999999</v>
      </c>
      <c r="J51" s="20">
        <v>8</v>
      </c>
      <c r="K51" s="20" t="s">
        <v>154</v>
      </c>
      <c r="L51" s="25" t="s">
        <v>152</v>
      </c>
      <c r="M51" s="25">
        <f>2*26</f>
        <v>52</v>
      </c>
    </row>
    <row r="52" spans="1:13" ht="12.75">
      <c r="A52" s="4" t="s">
        <v>16</v>
      </c>
      <c r="J52" s="20">
        <v>9</v>
      </c>
      <c r="K52" s="20" t="s">
        <v>155</v>
      </c>
      <c r="L52" s="25" t="s">
        <v>152</v>
      </c>
      <c r="M52" s="25">
        <f>2*42.33</f>
        <v>84.66</v>
      </c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 t="s">
        <v>156</v>
      </c>
      <c r="L53" s="25" t="s">
        <v>157</v>
      </c>
      <c r="M53" s="25">
        <v>5</v>
      </c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5">
        <f>B54*D54</f>
        <v>514.8000000000001</v>
      </c>
      <c r="J54" s="20">
        <v>11</v>
      </c>
      <c r="K54" s="20" t="s">
        <v>158</v>
      </c>
      <c r="L54" s="25" t="s">
        <v>152</v>
      </c>
      <c r="M54" s="25">
        <f>2*281</f>
        <v>562</v>
      </c>
    </row>
    <row r="55" spans="1:13" ht="12.75">
      <c r="A55" s="4" t="s">
        <v>17</v>
      </c>
      <c r="B55" s="10"/>
      <c r="C55" s="10"/>
      <c r="F55" s="31">
        <f>SUM(F53:F54)</f>
        <v>12435.297999999999</v>
      </c>
      <c r="J55" s="20">
        <v>12</v>
      </c>
      <c r="K55" s="20" t="s">
        <v>139</v>
      </c>
      <c r="L55" s="25" t="s">
        <v>159</v>
      </c>
      <c r="M55" s="25">
        <f>3*375.39</f>
        <v>1126.17</v>
      </c>
    </row>
    <row r="56" spans="1:13" ht="12.75">
      <c r="A56" s="4" t="s">
        <v>18</v>
      </c>
      <c r="B56" s="4"/>
      <c r="J56" s="20">
        <v>13</v>
      </c>
      <c r="K56" s="20" t="s">
        <v>160</v>
      </c>
      <c r="L56" s="25" t="s">
        <v>157</v>
      </c>
      <c r="M56" s="25">
        <v>15</v>
      </c>
    </row>
    <row r="57" spans="1:13" ht="12.75">
      <c r="A57" t="s">
        <v>19</v>
      </c>
      <c r="C57" s="47">
        <v>184596</v>
      </c>
      <c r="D57">
        <v>228897.7</v>
      </c>
      <c r="E57">
        <v>5990.2</v>
      </c>
      <c r="F57" s="35">
        <f>C57/D57*E57</f>
        <v>4830.834731847458</v>
      </c>
      <c r="J57" s="20">
        <v>14</v>
      </c>
      <c r="K57" s="20" t="s">
        <v>161</v>
      </c>
      <c r="L57" s="25" t="s">
        <v>157</v>
      </c>
      <c r="M57" s="25">
        <v>30</v>
      </c>
    </row>
    <row r="58" spans="1:13" ht="12.75">
      <c r="A58" t="s">
        <v>20</v>
      </c>
      <c r="F58" s="35">
        <f>M20</f>
        <v>5180.3482278</v>
      </c>
      <c r="J58" s="20">
        <v>15</v>
      </c>
      <c r="K58" s="20" t="s">
        <v>142</v>
      </c>
      <c r="L58" s="25" t="s">
        <v>159</v>
      </c>
      <c r="M58" s="25">
        <f>3*39</f>
        <v>117</v>
      </c>
    </row>
    <row r="59" spans="1:13" ht="12.75">
      <c r="A59" t="s">
        <v>21</v>
      </c>
      <c r="F59" s="11">
        <f>M40</f>
        <v>10331.538887712</v>
      </c>
      <c r="J59" s="20">
        <v>16</v>
      </c>
      <c r="K59" s="20" t="s">
        <v>163</v>
      </c>
      <c r="L59" s="25" t="s">
        <v>164</v>
      </c>
      <c r="M59" s="25">
        <f>10*62</f>
        <v>620</v>
      </c>
    </row>
    <row r="60" spans="1:13" ht="12.75">
      <c r="A60" t="s">
        <v>71</v>
      </c>
      <c r="F60" s="5">
        <v>0</v>
      </c>
      <c r="J60" s="20">
        <v>17</v>
      </c>
      <c r="K60" s="20" t="s">
        <v>165</v>
      </c>
      <c r="L60" s="25" t="s">
        <v>166</v>
      </c>
      <c r="M60" s="25">
        <f>5*16</f>
        <v>80</v>
      </c>
    </row>
    <row r="61" spans="1:13" ht="12.75">
      <c r="A61" t="s">
        <v>22</v>
      </c>
      <c r="F61" s="11">
        <f>M79</f>
        <v>9340.000000000002</v>
      </c>
      <c r="J61" s="20">
        <v>18</v>
      </c>
      <c r="K61" s="20" t="s">
        <v>167</v>
      </c>
      <c r="L61" s="25" t="s">
        <v>157</v>
      </c>
      <c r="M61" s="25">
        <v>41.79</v>
      </c>
    </row>
    <row r="62" spans="1:13" ht="12.75">
      <c r="A62" t="s">
        <v>23</v>
      </c>
      <c r="F62" s="5"/>
      <c r="J62" s="20">
        <v>19</v>
      </c>
      <c r="K62" s="20" t="s">
        <v>168</v>
      </c>
      <c r="L62" s="25" t="s">
        <v>157</v>
      </c>
      <c r="M62" s="25">
        <v>58</v>
      </c>
    </row>
    <row r="63" spans="1:13" ht="12.75">
      <c r="A63" t="s">
        <v>24</v>
      </c>
      <c r="F63" s="5"/>
      <c r="J63" s="20">
        <v>20</v>
      </c>
      <c r="K63" s="20" t="s">
        <v>169</v>
      </c>
      <c r="L63" s="25" t="s">
        <v>157</v>
      </c>
      <c r="M63" s="25">
        <v>109.54</v>
      </c>
    </row>
    <row r="64" spans="2:13" ht="12.75">
      <c r="B64">
        <v>5990.2</v>
      </c>
      <c r="C64" t="s">
        <v>13</v>
      </c>
      <c r="D64" s="11">
        <v>0.25</v>
      </c>
      <c r="E64" t="s">
        <v>14</v>
      </c>
      <c r="F64" s="11">
        <f>B64*D64</f>
        <v>1497.55</v>
      </c>
      <c r="J64" s="20">
        <v>21</v>
      </c>
      <c r="K64" s="20" t="s">
        <v>158</v>
      </c>
      <c r="L64" s="25" t="s">
        <v>172</v>
      </c>
      <c r="M64" s="25">
        <f>6*281</f>
        <v>1686</v>
      </c>
    </row>
    <row r="65" spans="1:13" ht="12.75">
      <c r="A65" t="s">
        <v>75</v>
      </c>
      <c r="D65" s="11"/>
      <c r="F65" s="11">
        <v>0</v>
      </c>
      <c r="J65" s="20">
        <v>22</v>
      </c>
      <c r="K65" s="20" t="s">
        <v>141</v>
      </c>
      <c r="L65" s="25" t="s">
        <v>172</v>
      </c>
      <c r="M65" s="25">
        <f>6*80.8</f>
        <v>484.79999999999995</v>
      </c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 t="s">
        <v>173</v>
      </c>
      <c r="L66" s="25" t="s">
        <v>172</v>
      </c>
      <c r="M66" s="25">
        <f>6*30</f>
        <v>180</v>
      </c>
    </row>
    <row r="67" spans="1:13" ht="12.75">
      <c r="A67" s="4" t="s">
        <v>25</v>
      </c>
      <c r="B67" s="10"/>
      <c r="C67" s="10"/>
      <c r="F67" s="31">
        <f>SUM(F57:F66)</f>
        <v>31180.27184735946</v>
      </c>
      <c r="J67" s="20">
        <v>24</v>
      </c>
      <c r="K67" s="20" t="s">
        <v>175</v>
      </c>
      <c r="L67" s="25" t="s">
        <v>176</v>
      </c>
      <c r="M67" s="25">
        <f>10*17.44</f>
        <v>174.4</v>
      </c>
    </row>
    <row r="68" spans="1:13" ht="12.75">
      <c r="A68" s="4" t="s">
        <v>26</v>
      </c>
      <c r="F68" s="5"/>
      <c r="J68" s="20">
        <v>25</v>
      </c>
      <c r="K68" s="20" t="s">
        <v>178</v>
      </c>
      <c r="L68" s="25" t="s">
        <v>179</v>
      </c>
      <c r="M68" s="25">
        <f>30*17.44</f>
        <v>523.2</v>
      </c>
    </row>
    <row r="69" spans="1:13" ht="12.75">
      <c r="A69" t="s">
        <v>27</v>
      </c>
      <c r="B69">
        <v>5990.2</v>
      </c>
      <c r="C69" t="s">
        <v>65</v>
      </c>
      <c r="D69" s="5">
        <v>0.28</v>
      </c>
      <c r="E69" t="s">
        <v>14</v>
      </c>
      <c r="F69" s="11">
        <f>B69*D69</f>
        <v>1677.256</v>
      </c>
      <c r="J69" s="20">
        <v>26</v>
      </c>
      <c r="K69" s="20" t="s">
        <v>181</v>
      </c>
      <c r="L69" s="25" t="s">
        <v>182</v>
      </c>
      <c r="M69" s="25">
        <f>15*14</f>
        <v>210</v>
      </c>
    </row>
    <row r="70" spans="1:13" ht="12.75">
      <c r="A70" t="s">
        <v>28</v>
      </c>
      <c r="F70" s="5"/>
      <c r="J70" s="20">
        <v>27</v>
      </c>
      <c r="K70" s="20" t="s">
        <v>183</v>
      </c>
      <c r="L70" s="25" t="s">
        <v>159</v>
      </c>
      <c r="M70" s="25">
        <f>3*59.56</f>
        <v>178.68</v>
      </c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1.13</v>
      </c>
      <c r="E72" t="s">
        <v>14</v>
      </c>
      <c r="F72" s="11">
        <f>B72*D72</f>
        <v>6768.9259999999995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8446.181999999999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2.27</v>
      </c>
      <c r="E76" t="s">
        <v>14</v>
      </c>
      <c r="F76" s="11">
        <f>B76*D76</f>
        <v>13597.753999999999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13597.753999999999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80203.70584735947</v>
      </c>
      <c r="J79" s="20"/>
      <c r="K79" s="20"/>
      <c r="L79" s="30" t="s">
        <v>64</v>
      </c>
      <c r="M79" s="33">
        <f>SUM(M44:M78)</f>
        <v>9340.000000000002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4651.814939146849</v>
      </c>
    </row>
    <row r="81" spans="1:6" ht="12.75">
      <c r="A81" s="1"/>
      <c r="B81" s="36" t="s">
        <v>129</v>
      </c>
      <c r="C81" s="36"/>
      <c r="D81" s="1"/>
      <c r="E81" s="52"/>
      <c r="F81" s="53">
        <v>2963.62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88238.46078650632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43160</v>
      </c>
      <c r="C86" s="40">
        <v>9384</v>
      </c>
      <c r="D86" s="43">
        <f>F43</f>
        <v>87645.788</v>
      </c>
      <c r="E86" s="43">
        <f>F84</f>
        <v>88238.46078650632</v>
      </c>
      <c r="F86" s="44">
        <f>C86+D86-E86</f>
        <v>8791.327213493685</v>
      </c>
    </row>
    <row r="88" spans="1:6" ht="13.5" thickBot="1">
      <c r="A88" t="s">
        <v>112</v>
      </c>
      <c r="C88" s="49">
        <v>43160</v>
      </c>
      <c r="D88" s="8" t="s">
        <v>113</v>
      </c>
      <c r="E88" s="49" t="s">
        <v>136</v>
      </c>
      <c r="F88" t="s">
        <v>114</v>
      </c>
    </row>
    <row r="89" spans="1:7" ht="13.5" thickBot="1">
      <c r="A89" t="s">
        <v>115</v>
      </c>
      <c r="F89" s="50">
        <f>E86</f>
        <v>88238.46078650632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2017-08-21T12:53:44Z</cp:lastPrinted>
  <dcterms:created xsi:type="dcterms:W3CDTF">2008-08-18T07:30:19Z</dcterms:created>
  <dcterms:modified xsi:type="dcterms:W3CDTF">2018-05-14T11:21:59Z</dcterms:modified>
  <cp:category/>
  <cp:version/>
  <cp:contentType/>
  <cp:contentStatus/>
</cp:coreProperties>
</file>