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<sst xmlns="http://schemas.openxmlformats.org/spreadsheetml/2006/main" count="165" uniqueCount="142">
  <si>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</si>
  <si>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</si>
  <si>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</si>
  <si>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</si>
  <si>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</si>
  <si>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</si>
  <si>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</si>
  <si>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</si>
  <si>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</si>
  <si>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</si>
  <si>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</si>
  <si>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</si>
  <si>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</si>
  <si>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</si>
  <si>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</si>
  <si>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</si>
  <si>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</si>
  <si>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</si>
  <si>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</si>
  <si>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</si>
  <si>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</si>
  <si>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</si>
  <si>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</si>
  <si>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</si>
  <si>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</si>
  <si>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</si>
  <si>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</si>
  <si>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</si>
  <si>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</si>
  <si>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</si>
  <si>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</si>
  <si>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</si>
  <si>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</si>
  <si>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</si>
  <si>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</si>
  <si>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</si>
  <si>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</si>
  <si>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</si>
  <si>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</si>
  <si>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</si>
  <si>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</si>
  <si>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</si>
  <si>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</si>
  <si>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</si>
  <si>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</si>
  <si>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</si>
  <si>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</si>
  <si>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</si>
  <si>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</si>
  <si>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</si>
  <si>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</si>
  <si>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</si>
  <si>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</si>
  <si>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</si>
  <si>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</si>
  <si>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</si>
  <si>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</si>
  <si>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</si>
  <si>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</si>
  <si>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</si>
  <si>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</si>
  <si>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</si>
  <si>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</si>
  <si>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</si>
  <si>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</si>
  <si>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</si>
  <si>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</si>
  <si>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</si>
  <si>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</si>
  <si>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</si>
  <si>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</si>
  <si>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</si>
  <si>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</si>
  <si>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</si>
  <si>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</si>
  <si>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</si>
  <si>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</si>
  <si>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</si>
  <si>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</si>
  <si>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</si>
  <si>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</si>
  <si>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</si>
  <si>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</si>
  <si>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</si>
  <si>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</si>
  <si>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</si>
  <si>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</si>
  <si>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</si>
  <si>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</si>
  <si>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</si>
  <si>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</si>
  <si>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</si>
  <si>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</si>
  <si>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</si>
  <si>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</si>
  <si>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</si>
  <si>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</si>
  <si>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</si>
  <si>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</si>
  <si>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</si>
  <si>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</si>
  <si>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</si>
  <si>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</si>
  <si>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</si>
  <si>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</si>
  <si>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</si>
  <si>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</si>
  <si>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</si>
  <si>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</si>
  <si>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</si>
  <si>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</si>
  <si>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</si>
  <si>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</si>
  <si>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</si>
  <si>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</si>
  <si>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</si>
  <si>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</si>
  <si>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</si>
  <si>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</si>
  <si>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</si>
  <si>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</si>
  <si>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</si>
  <si>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</si>
  <si>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</si>
  <si>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</si>
  <si>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</si>
  <si>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</si>
  <si>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</si>
  <si>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</si>
  <si>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</si>
  <si>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</si>
  <si>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</si>
  <si>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</si>
  <si>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</si>
  <si>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</si>
  <si>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удаление сосулек (договор) 140мп</t>
  </si>
  <si>
    <t>смена ламп (4шт) п-д1,3</t>
  </si>
  <si>
    <t>лампа</t>
  </si>
  <si>
    <t>4шт</t>
  </si>
  <si>
    <t>смена патрона (1шт) п-д3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</si>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</sst>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M42" sqref="M42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9">
        <f>L6*126.87*1.202</f>
        <v>602.366073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835.6876152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140.2979208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219.5967456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12.29</v>
      </c>
      <c r="M20" s="34">
        <f>SUM(M6:M19)</f>
        <v>1874.1972246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/>
      <c r="M24" s="33">
        <f>140*75.86</f>
        <v>10620.4</v>
      </c>
    </row>
    <row r="25" spans="1:13" ht="12.75">
      <c r="A25" t="s">
        <v>106</v>
      </c>
      <c r="J25" s="20">
        <v>2</v>
      </c>
      <c r="K25" s="20" t="s">
        <v>136</v>
      </c>
      <c r="L25" s="49">
        <f>0.04*7.1</f>
        <v>0.284</v>
      </c>
      <c r="M25" s="33">
        <f aca="true" t="shared" si="1" ref="M25:M35">L25*126.87*1.202*1.15</f>
        <v>49.80576188399999</v>
      </c>
    </row>
    <row r="26" spans="1:13" ht="12.75">
      <c r="A26" t="s">
        <v>107</v>
      </c>
      <c r="J26" s="20">
        <v>3</v>
      </c>
      <c r="K26" s="20" t="s">
        <v>139</v>
      </c>
      <c r="L26" s="25">
        <v>0.39</v>
      </c>
      <c r="M26" s="33">
        <f t="shared" si="1"/>
        <v>68.39523639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0.6739999999999999</v>
      </c>
      <c r="M36" s="34">
        <f>SUM(M24:M35)</f>
        <v>10738.600998274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48060.6598</v>
      </c>
      <c r="J40" s="20">
        <v>1</v>
      </c>
      <c r="K40" s="20" t="s">
        <v>137</v>
      </c>
      <c r="L40" s="25" t="s">
        <v>138</v>
      </c>
      <c r="M40" s="25">
        <f>4*11.51</f>
        <v>46.04</v>
      </c>
    </row>
    <row r="41" spans="1:13" ht="12.75">
      <c r="A41" t="s">
        <v>7</v>
      </c>
      <c r="F41" s="60">
        <v>31577.18</v>
      </c>
      <c r="J41" s="20">
        <v>2</v>
      </c>
      <c r="K41" s="20" t="s">
        <v>140</v>
      </c>
      <c r="L41" s="25" t="s">
        <v>141</v>
      </c>
      <c r="M41" s="25">
        <v>17.59</v>
      </c>
    </row>
    <row r="42" spans="2:13" ht="12.75">
      <c r="B42" t="s">
        <v>8</v>
      </c>
      <c r="F42" s="9">
        <f>F41/F40</f>
        <v>0.6570276007738037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32627.18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(4400)*1.202</f>
        <v>5288.8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(2000)*1.202</f>
        <v>2404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7692.8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6582.522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64</v>
      </c>
      <c r="M55" s="34">
        <f>SUM(M40:M54)</f>
        <v>63.629999999999995</v>
      </c>
    </row>
    <row r="56" spans="1:6" ht="12.75">
      <c r="A56" s="4" t="s">
        <v>17</v>
      </c>
      <c r="B56" s="10"/>
      <c r="C56" s="10"/>
      <c r="F56" s="32">
        <f>SUM(F54:F55)</f>
        <v>6582.522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179267</v>
      </c>
      <c r="D58">
        <v>178887</v>
      </c>
      <c r="E58">
        <v>3307.8</v>
      </c>
      <c r="F58" s="35">
        <f>C58/D58*E58</f>
        <v>3314.8265810260114</v>
      </c>
    </row>
    <row r="59" spans="1:6" ht="12.75">
      <c r="A59" t="s">
        <v>20</v>
      </c>
      <c r="F59" s="35">
        <f>M20</f>
        <v>1874.1972246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63.629999999999995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</v>
      </c>
      <c r="E65" t="s">
        <v>14</v>
      </c>
      <c r="F65" s="11">
        <f>B65*D65</f>
        <v>992.34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6244.993805626012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0.25</v>
      </c>
      <c r="E70" s="7" t="s">
        <v>14</v>
      </c>
      <c r="F70" s="11">
        <f>B70*D70</f>
        <v>826.95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1.03</v>
      </c>
      <c r="E73" t="s">
        <v>14</v>
      </c>
      <c r="F73" s="11">
        <f>B73*D73</f>
        <v>3407.034</v>
      </c>
    </row>
    <row r="74" spans="1:6" ht="12.75">
      <c r="A74" s="4" t="s">
        <v>29</v>
      </c>
      <c r="F74" s="32">
        <f>F70+F73</f>
        <v>4233.984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2.47</v>
      </c>
      <c r="E77" t="s">
        <v>14</v>
      </c>
      <c r="F77" s="11">
        <f>B77*D77</f>
        <v>8170.266000000001</v>
      </c>
    </row>
    <row r="78" spans="1:6" ht="12.75">
      <c r="A78" s="4" t="s">
        <v>31</v>
      </c>
      <c r="F78" s="32">
        <f>SUM(F77)</f>
        <v>8170.266000000001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32924.565805626014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1909.6248167263086</v>
      </c>
      <c r="I81" s="7"/>
    </row>
    <row r="82" spans="1:9" ht="12.75">
      <c r="A82" s="1"/>
      <c r="B82" s="36" t="s">
        <v>128</v>
      </c>
      <c r="C82" s="48"/>
      <c r="D82" s="1"/>
      <c r="E82" s="58"/>
      <c r="F82" s="59">
        <v>6351</v>
      </c>
      <c r="I82" s="7"/>
    </row>
    <row r="83" spans="1:9" ht="12.75">
      <c r="A83" s="1"/>
      <c r="B83" s="36" t="s">
        <v>129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130</v>
      </c>
      <c r="C84" s="48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41515.760622352325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43770</v>
      </c>
      <c r="C87" s="40">
        <v>281486</v>
      </c>
      <c r="D87" s="44">
        <f>F44</f>
        <v>32627.18</v>
      </c>
      <c r="E87" s="44">
        <f>F85</f>
        <v>41515.760622352325</v>
      </c>
      <c r="F87" s="42">
        <f>C87+D87-E87</f>
        <v>272597.4193776477</v>
      </c>
    </row>
    <row r="89" spans="1:6" ht="13.5" thickBot="1">
      <c r="A89" t="s">
        <v>111</v>
      </c>
      <c r="C89" s="55">
        <v>43405</v>
      </c>
      <c r="D89" s="8" t="s">
        <v>112</v>
      </c>
      <c r="E89" s="55">
        <v>43434</v>
      </c>
      <c r="F89" t="s">
        <v>113</v>
      </c>
    </row>
    <row r="90" spans="1:7" ht="13.5" thickBot="1">
      <c r="A90" t="s">
        <v>114</v>
      </c>
      <c r="F90" s="56">
        <f>E87</f>
        <v>41515.760622352325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2019-02-18T11:23:41Z</dcterms:modified>
  <cp:category/>
  <cp:version/>
  <cp:contentType/>
  <cp:contentStatus/>
</cp:coreProperties>
</file>