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<sst xmlns="http://schemas.openxmlformats.org/spreadsheetml/2006/main" count="165" uniqueCount="142">
  <si>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</si>
  <si>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</si>
  <si>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</si>
  <si>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</si>
  <si>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</si>
  <si>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</si>
  <si>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</si>
  <si>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</si>
  <si>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</si>
  <si>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</si>
  <si>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</si>
  <si>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</si>
  <si>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</si>
  <si>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</si>
  <si>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</si>
  <si>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</si>
  <si>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</si>
  <si>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</si>
  <si>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</si>
  <si>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</si>
  <si>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</si>
  <si>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</si>
  <si>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</si>
  <si>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</si>
  <si>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</si>
  <si>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</si>
  <si>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</si>
  <si>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</si>
  <si>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</si>
  <si>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</si>
  <si>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</si>
  <si>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</si>
  <si>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</si>
  <si>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</si>
  <si>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</si>
  <si>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</si>
  <si>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</si>
  <si>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</si>
  <si>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</si>
  <si>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</si>
  <si>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</si>
  <si>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</si>
  <si>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</si>
  <si>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</si>
  <si>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</si>
  <si>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</si>
  <si>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</si>
  <si>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</si>
  <si>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</si>
  <si>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</si>
  <si>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</si>
  <si>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</si>
  <si>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</si>
  <si>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</si>
  <si>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</si>
  <si>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</si>
  <si>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</si>
  <si>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</si>
  <si>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</si>
  <si>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</si>
  <si>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</si>
  <si>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</si>
  <si>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</si>
  <si>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</si>
  <si>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</si>
  <si>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</si>
  <si>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</si>
  <si>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</si>
  <si>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</si>
  <si>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</si>
  <si>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</si>
  <si>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</si>
  <si>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</si>
  <si>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</si>
  <si>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</si>
  <si>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</si>
  <si>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</si>
  <si>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</si>
  <si>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</si>
  <si>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</si>
  <si>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</si>
  <si>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</si>
  <si>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</si>
  <si>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</si>
  <si>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</si>
  <si>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</si>
  <si>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</si>
  <si>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</si>
  <si>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</si>
  <si>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</si>
  <si>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</si>
  <si>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</si>
  <si>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</si>
  <si>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</si>
  <si>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</si>
  <si>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</si>
  <si>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</si>
  <si>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</si>
  <si>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</si>
  <si>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</si>
  <si>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</si>
  <si>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</si>
  <si>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</si>
  <si>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</si>
  <si>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</si>
  <si>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</si>
  <si>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</si>
  <si>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</si>
  <si>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</si>
  <si>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</si>
  <si>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</si>
  <si>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</si>
  <si>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</si>
  <si>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</si>
  <si>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</si>
  <si>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</si>
  <si>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</si>
  <si>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</si>
  <si>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</si>
  <si>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</si>
  <si>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</si>
  <si>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</si>
  <si>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</si>
  <si>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</si>
  <si>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</si>
  <si>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</si>
  <si>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</si>
  <si>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</si>
  <si>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</si>
  <si>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</si>
  <si>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</si>
  <si>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</si>
  <si>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отпуск</t>
  </si>
  <si>
    <t>февраля</t>
  </si>
  <si>
    <t>за   февраль  2018 г.</t>
  </si>
  <si>
    <t>ост.на 01.03</t>
  </si>
  <si>
    <t>смена ламп (13шт)</t>
  </si>
  <si>
    <t>лампа</t>
  </si>
  <si>
    <t>13шт</t>
  </si>
  <si>
    <t>смена выключателя (1шт) п-д5</t>
  </si>
  <si>
    <t>авключатель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</si>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</sst>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503.24254199999996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503.24254199999996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1.65</v>
      </c>
      <c r="M16" s="46">
        <f t="shared" si="0"/>
        <v>251.62127099999998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11</v>
      </c>
      <c r="M20" s="32">
        <f>SUM(M6:M19)</f>
        <v>1677.4751399999998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f>0.13*7.1</f>
        <v>0.9229999999999999</v>
      </c>
      <c r="M24" s="31">
        <f>L24*126.87*1.202*1.15</f>
        <v>161.868726123</v>
      </c>
    </row>
    <row r="25" spans="1:13" ht="12.75">
      <c r="A25" t="s">
        <v>106</v>
      </c>
      <c r="J25" s="20">
        <v>2</v>
      </c>
      <c r="K25" s="20" t="s">
        <v>139</v>
      </c>
      <c r="L25" s="46">
        <v>0.24</v>
      </c>
      <c r="M25" s="31">
        <f aca="true" t="shared" si="1" ref="M25:M37">L25*126.87*1.202*1.15</f>
        <v>42.08937623999999</v>
      </c>
    </row>
    <row r="26" spans="1:13" ht="12.75">
      <c r="A26" t="s">
        <v>107</v>
      </c>
      <c r="J26" s="20">
        <v>3</v>
      </c>
      <c r="K26" s="20"/>
      <c r="L26" s="46"/>
      <c r="M26" s="31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1.1629999999999998</v>
      </c>
      <c r="M38" s="32">
        <f>SUM(M24:M37)</f>
        <v>203.95810236299997</v>
      </c>
    </row>
    <row r="39" ht="12.75">
      <c r="K39" s="1" t="s">
        <v>62</v>
      </c>
    </row>
    <row r="40" spans="1:13" ht="12.75">
      <c r="A40" s="2" t="s">
        <v>6</v>
      </c>
      <c r="F40" s="11">
        <f>46784.84-1369.05</f>
        <v>45415.78999999999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43032.51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0.9475230971430864</v>
      </c>
      <c r="J42" s="20">
        <v>1</v>
      </c>
      <c r="K42" s="20" t="s">
        <v>137</v>
      </c>
      <c r="L42" s="25" t="s">
        <v>138</v>
      </c>
      <c r="M42" s="25">
        <f>13*14.01</f>
        <v>182.13</v>
      </c>
    </row>
    <row r="43" spans="1:13" ht="12.75">
      <c r="A43" t="s">
        <v>126</v>
      </c>
      <c r="E43" s="58"/>
      <c r="F43" s="11">
        <f>250+400+250+(27.3*14.58)</f>
        <v>1298.034</v>
      </c>
      <c r="J43" s="20">
        <v>2</v>
      </c>
      <c r="K43" s="20" t="s">
        <v>140</v>
      </c>
      <c r="L43" s="25" t="s">
        <v>141</v>
      </c>
      <c r="M43" s="25">
        <v>63.23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44330.544</v>
      </c>
      <c r="J44" s="20">
        <v>3</v>
      </c>
      <c r="K44" s="20"/>
      <c r="L44" s="23"/>
      <c r="M44" s="23"/>
    </row>
    <row r="45" spans="10:13" ht="12.75">
      <c r="J45" s="20">
        <v>4</v>
      </c>
      <c r="K45" s="20"/>
      <c r="L45" s="23"/>
      <c r="M45" s="23"/>
    </row>
    <row r="46" spans="2:13" ht="12.75">
      <c r="B46" s="1" t="s">
        <v>10</v>
      </c>
      <c r="C46" s="1"/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E49" s="5" t="s">
        <v>132</v>
      </c>
      <c r="F49" s="5">
        <f>(4832+430)*1.202</f>
        <v>6324.924</v>
      </c>
      <c r="J49" s="20">
        <v>8</v>
      </c>
      <c r="K49" s="20"/>
      <c r="L49" s="23"/>
      <c r="M49" s="23"/>
    </row>
    <row r="50" spans="1:13" ht="12.75">
      <c r="A50" s="6" t="s">
        <v>15</v>
      </c>
      <c r="E50" s="5"/>
      <c r="F50" s="5">
        <f>1250*1.202</f>
        <v>1502.5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7827.424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1.99</v>
      </c>
      <c r="E54" t="s">
        <v>14</v>
      </c>
      <c r="F54" s="11">
        <f>E33*D54</f>
        <v>6251.187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4" t="s">
        <v>65</v>
      </c>
      <c r="M55" s="35">
        <f>SUM(M42:M54)</f>
        <v>245.35999999999999</v>
      </c>
    </row>
    <row r="56" spans="1:6" ht="12.75">
      <c r="A56" s="4" t="s">
        <v>17</v>
      </c>
      <c r="B56" s="10"/>
      <c r="C56" s="10"/>
      <c r="F56" s="33">
        <f>SUM(F54:F55)</f>
        <v>6251.187</v>
      </c>
    </row>
    <row r="57" spans="1:2" ht="12.75">
      <c r="A57" s="4" t="s">
        <v>18</v>
      </c>
      <c r="B57" s="4"/>
    </row>
    <row r="58" spans="1:6" ht="12.75">
      <c r="A58" t="s">
        <v>19</v>
      </c>
      <c r="C58" s="52">
        <v>167088</v>
      </c>
      <c r="D58">
        <v>228897.7</v>
      </c>
      <c r="E58">
        <v>3141.3</v>
      </c>
      <c r="F58" s="36">
        <f>C58/D58*E58</f>
        <v>2293.048529539615</v>
      </c>
    </row>
    <row r="59" spans="1:6" ht="12.75">
      <c r="A59" t="s">
        <v>20</v>
      </c>
      <c r="F59" s="36">
        <f>M20</f>
        <v>1677.4751399999998</v>
      </c>
    </row>
    <row r="60" spans="1:6" ht="12.75">
      <c r="A60" t="s">
        <v>21</v>
      </c>
      <c r="F60" s="11">
        <f>M38</f>
        <v>203.95810236299997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M55</f>
        <v>245.35999999999999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0.39</v>
      </c>
      <c r="E65" t="s">
        <v>14</v>
      </c>
      <c r="F65" s="11">
        <f>B65*D65</f>
        <v>1225.1070000000002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5644.948771902615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0.25</v>
      </c>
      <c r="E70" t="s">
        <v>14</v>
      </c>
      <c r="F70" s="11">
        <f>B70*D70</f>
        <v>785.325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0.96</v>
      </c>
      <c r="E73" t="s">
        <v>14</v>
      </c>
      <c r="F73" s="11">
        <f>B73*D73</f>
        <v>3015.648</v>
      </c>
    </row>
    <row r="74" spans="1:6" ht="12.75">
      <c r="A74" s="4" t="s">
        <v>29</v>
      </c>
      <c r="F74" s="33">
        <f>F70+F73</f>
        <v>3800.973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2.16</v>
      </c>
      <c r="E77" t="s">
        <v>14</v>
      </c>
      <c r="F77" s="5">
        <f>B77*D77</f>
        <v>6785.2080000000005</v>
      </c>
    </row>
    <row r="78" spans="1:6" ht="12.75">
      <c r="A78" s="4" t="s">
        <v>32</v>
      </c>
      <c r="F78" s="33">
        <f>SUM(F77)</f>
        <v>6785.2080000000005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30309.740771902616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1757.9649647703516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1738.88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342.22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2489.28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36638.08573667297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43132</v>
      </c>
      <c r="C87" s="41">
        <v>14880</v>
      </c>
      <c r="D87" s="44">
        <f>F44</f>
        <v>44330.544</v>
      </c>
      <c r="E87" s="44">
        <f>F85</f>
        <v>36638.08573667297</v>
      </c>
      <c r="F87" s="45">
        <f>C87+D87-E87</f>
        <v>22572.458263327033</v>
      </c>
    </row>
    <row r="89" spans="1:6" ht="13.5" thickBot="1">
      <c r="A89" t="s">
        <v>111</v>
      </c>
      <c r="C89" s="54">
        <v>43132</v>
      </c>
      <c r="D89" s="8" t="s">
        <v>112</v>
      </c>
      <c r="E89" s="54">
        <v>43159</v>
      </c>
      <c r="F89" t="s">
        <v>113</v>
      </c>
    </row>
    <row r="90" spans="1:7" ht="13.5" thickBot="1">
      <c r="A90" t="s">
        <v>114</v>
      </c>
      <c r="F90" s="55">
        <f>E87</f>
        <v>36638.08573667297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2017-08-21T12:45:57Z</cp:lastPrinted>
  <dcterms:created xsi:type="dcterms:W3CDTF">2008-08-18T07:30:19Z</dcterms:created>
  <dcterms:modified xsi:type="dcterms:W3CDTF">2018-04-25T10:31:20Z</dcterms:modified>
  <cp:category/>
  <cp:version/>
  <cp:contentType/>
  <cp:contentStatus/>
</cp:coreProperties>
</file>