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<sst xmlns="http://schemas.openxmlformats.org/spreadsheetml/2006/main" count="186" uniqueCount="157">
  <si>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</si>
  <si>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</si>
  <si>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</si>
  <si>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</si>
  <si>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</si>
  <si>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</si>
  <si>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</si>
  <si>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</si>
  <si>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</si>
  <si>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</si>
  <si>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</si>
  <si>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</si>
  <si>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</si>
  <si>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</si>
  <si>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</si>
  <si>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</si>
  <si>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</si>
  <si>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</si>
  <si>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</si>
  <si>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</si>
  <si>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</si>
  <si>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</si>
  <si>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</si>
  <si>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</si>
  <si>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</si>
  <si>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</si>
  <si>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</si>
  <si>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</si>
  <si>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</si>
  <si>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</si>
  <si>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</si>
  <si>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</si>
  <si>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</si>
  <si>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</si>
  <si>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</si>
  <si>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</si>
  <si>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</si>
  <si>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</si>
  <si>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</si>
  <si>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</si>
  <si>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</si>
  <si>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</si>
  <si>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</si>
  <si>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</si>
  <si>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</si>
  <si>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</si>
  <si>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</si>
  <si>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</si>
  <si>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</si>
  <si>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</si>
  <si>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</si>
  <si>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</si>
  <si>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</si>
  <si>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</si>
  <si>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</si>
  <si>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</si>
  <si>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</si>
  <si>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</si>
  <si>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</si>
  <si>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</si>
  <si>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</si>
  <si>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</si>
  <si>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</si>
  <si>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</si>
  <si>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</si>
  <si>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</si>
  <si>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</si>
  <si>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</si>
  <si>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</si>
  <si>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</si>
  <si>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</si>
  <si>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</si>
  <si>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</si>
  <si>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</si>
  <si>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</si>
  <si>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</si>
  <si>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</si>
  <si>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</si>
  <si>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</si>
  <si>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</si>
  <si>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</si>
  <si>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</si>
  <si>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</si>
  <si>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Техлифт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</si>
  <si>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</si>
  <si>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</si>
  <si>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</si>
  <si>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</si>
  <si>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</si>
  <si>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</si>
  <si>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</si>
  <si>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</si>
  <si>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</si>
  <si>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</si>
  <si>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</si>
  <si>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</si>
  <si>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</si>
  <si>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</si>
  <si>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</si>
  <si>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</si>
  <si>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</si>
  <si>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</si>
  <si>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</si>
  <si>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</si>
  <si>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</si>
  <si>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</si>
  <si>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</si>
  <si>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</si>
  <si>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</si>
  <si>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</si>
  <si>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</si>
  <si>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</si>
  <si>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</si>
  <si>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</si>
  <si>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</si>
  <si>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</si>
  <si>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</si>
  <si>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</si>
  <si>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</si>
  <si>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</si>
  <si>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</si>
  <si>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</si>
  <si>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</si>
  <si>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</si>
  <si>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</si>
  <si>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</si>
  <si>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</si>
  <si>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</si>
  <si>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</si>
  <si>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</si>
  <si>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</si>
  <si>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</si>
  <si>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</si>
  <si>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</si>
  <si>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</si>
  <si>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</si>
  <si>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</si>
  <si>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</si>
  <si>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</si>
  <si>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</si>
  <si>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установка грязевика (1шт) эл.уз.</t>
  </si>
  <si>
    <t>установка фланцев д 80 (2шт) эл.уз.</t>
  </si>
  <si>
    <t>смена вентиля д 15 (2шт) эл.уз.</t>
  </si>
  <si>
    <t>смена вентиля д 20 (1шт) эл.уз.</t>
  </si>
  <si>
    <t>грязевик</t>
  </si>
  <si>
    <t>1шт</t>
  </si>
  <si>
    <t>2шт</t>
  </si>
  <si>
    <t>8шт</t>
  </si>
  <si>
    <t>фланец д 80</t>
  </si>
  <si>
    <t>болт</t>
  </si>
  <si>
    <t>гайка</t>
  </si>
  <si>
    <t>вентиль д 15</t>
  </si>
  <si>
    <t>вентиль д 20</t>
  </si>
  <si>
    <t>бочонок 15</t>
  </si>
  <si>
    <t>бочонок 20</t>
  </si>
  <si>
    <t>смена ламп (2шт)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</si>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</sst>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56" sqref="M56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2</v>
      </c>
      <c r="K1" t="s">
        <v>68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28</v>
      </c>
      <c r="F4" s="8" t="s">
        <v>137</v>
      </c>
      <c r="G4" s="8" t="s">
        <v>136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92</v>
      </c>
      <c r="J5" s="15"/>
      <c r="K5" s="15"/>
      <c r="L5" s="21" t="s">
        <v>34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L7*126.87*1.202</f>
        <v>0</v>
      </c>
    </row>
    <row r="8" spans="1:13" ht="12.75">
      <c r="A8" t="s">
        <v>95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96</v>
      </c>
      <c r="J9" s="16"/>
      <c r="K9" s="16" t="s">
        <v>39</v>
      </c>
      <c r="L9" s="23">
        <v>2.47</v>
      </c>
      <c r="M9" s="46">
        <f t="shared" si="0"/>
        <v>376.6694178000001</v>
      </c>
    </row>
    <row r="10" spans="5:13" ht="12.75">
      <c r="E10" t="s">
        <v>97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42</v>
      </c>
      <c r="L11" s="23">
        <v>4.94</v>
      </c>
      <c r="M11" s="46">
        <f t="shared" si="0"/>
        <v>753.3388356000002</v>
      </c>
    </row>
    <row r="12" spans="5:13" ht="12.75">
      <c r="E12" t="s">
        <v>99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100</v>
      </c>
      <c r="J13" s="16"/>
      <c r="K13" s="18" t="s">
        <v>84</v>
      </c>
      <c r="L13" s="23">
        <v>2.48</v>
      </c>
      <c r="M13" s="46">
        <f t="shared" si="0"/>
        <v>378.19439520000003</v>
      </c>
    </row>
    <row r="14" spans="1:13" ht="12.75">
      <c r="A14" t="s">
        <v>101</v>
      </c>
      <c r="J14" s="20">
        <v>5</v>
      </c>
      <c r="K14" s="19" t="s">
        <v>43</v>
      </c>
      <c r="L14" s="25">
        <v>10.05</v>
      </c>
      <c r="M14" s="46">
        <f t="shared" si="0"/>
        <v>1532.6022870000002</v>
      </c>
    </row>
    <row r="15" spans="5:13" ht="12.75">
      <c r="E15" t="s">
        <v>102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103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104</v>
      </c>
      <c r="J17" s="15" t="s">
        <v>47</v>
      </c>
      <c r="K17" s="26" t="s">
        <v>86</v>
      </c>
      <c r="L17" s="21">
        <v>0</v>
      </c>
      <c r="M17" s="46">
        <f t="shared" si="0"/>
        <v>0</v>
      </c>
    </row>
    <row r="18" spans="1:13" ht="12.75">
      <c r="A18" t="s">
        <v>105</v>
      </c>
      <c r="J18" s="15" t="s">
        <v>49</v>
      </c>
      <c r="K18" s="26" t="s">
        <v>48</v>
      </c>
      <c r="L18" s="21">
        <v>1.62</v>
      </c>
      <c r="M18" s="46">
        <f t="shared" si="0"/>
        <v>247.0463388</v>
      </c>
    </row>
    <row r="19" spans="1:13" ht="12.75">
      <c r="A19" t="s">
        <v>106</v>
      </c>
      <c r="J19" s="16" t="s">
        <v>85</v>
      </c>
      <c r="K19" s="18" t="s">
        <v>50</v>
      </c>
      <c r="L19" s="23">
        <v>0.5</v>
      </c>
      <c r="M19" s="46">
        <f t="shared" si="0"/>
        <v>76.24887</v>
      </c>
    </row>
    <row r="20" spans="1:13" ht="12.75">
      <c r="A20" t="s">
        <v>132</v>
      </c>
      <c r="J20" s="20"/>
      <c r="K20" s="27" t="s">
        <v>51</v>
      </c>
      <c r="L20" s="28">
        <f>SUM(L6:L19)</f>
        <v>22.060000000000002</v>
      </c>
      <c r="M20" s="33">
        <f>SUM(M6:M19)</f>
        <v>3364.1001444000003</v>
      </c>
    </row>
    <row r="21" spans="1:11" ht="12.75">
      <c r="A21" t="s">
        <v>107</v>
      </c>
      <c r="K21" s="1" t="s">
        <v>52</v>
      </c>
    </row>
    <row r="22" spans="1:13" ht="12.75">
      <c r="A22" t="s">
        <v>108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109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110</v>
      </c>
      <c r="J24" s="20">
        <v>1</v>
      </c>
      <c r="K24" s="20" t="s">
        <v>140</v>
      </c>
      <c r="L24" s="25">
        <v>11.7</v>
      </c>
      <c r="M24" s="32">
        <f>L24*126.87*1.202*1.15</f>
        <v>2051.8570916999997</v>
      </c>
    </row>
    <row r="25" spans="1:13" ht="12.75">
      <c r="A25" t="s">
        <v>111</v>
      </c>
      <c r="J25" s="20">
        <v>2</v>
      </c>
      <c r="K25" s="20" t="s">
        <v>141</v>
      </c>
      <c r="L25" s="46">
        <v>1.46</v>
      </c>
      <c r="M25" s="32">
        <f aca="true" t="shared" si="1" ref="M25:M42">L25*126.87*1.202*1.15</f>
        <v>256.04370545999996</v>
      </c>
    </row>
    <row r="26" spans="1:13" ht="12.75">
      <c r="A26" t="s">
        <v>112</v>
      </c>
      <c r="J26" s="20">
        <v>3</v>
      </c>
      <c r="K26" s="20" t="s">
        <v>142</v>
      </c>
      <c r="L26" s="46">
        <v>1.62</v>
      </c>
      <c r="M26" s="32">
        <f t="shared" si="1"/>
        <v>284.10328962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143</v>
      </c>
      <c r="L27" s="25">
        <v>0.81</v>
      </c>
      <c r="M27" s="32">
        <f t="shared" si="1"/>
        <v>142.05164481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155</v>
      </c>
      <c r="L28" s="25">
        <v>0.14</v>
      </c>
      <c r="M28" s="32">
        <f t="shared" si="1"/>
        <v>24.552136139999998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80133.43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67497.11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0.8423090088618447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131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68597.11</v>
      </c>
      <c r="J43" s="20"/>
      <c r="K43" s="29" t="s">
        <v>51</v>
      </c>
      <c r="L43" s="28">
        <f>SUM(L24:L42)</f>
        <v>15.730000000000002</v>
      </c>
      <c r="M43" s="33">
        <f>SUM(M24:M42)</f>
        <v>2758.6078677299997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144</v>
      </c>
      <c r="L47" s="25" t="s">
        <v>145</v>
      </c>
      <c r="M47" s="25">
        <v>5481</v>
      </c>
    </row>
    <row r="48" spans="1:13" ht="12.75">
      <c r="A48" t="s">
        <v>12</v>
      </c>
      <c r="F48" s="11">
        <f>3000*1.202</f>
        <v>3606</v>
      </c>
      <c r="J48" s="20">
        <v>2</v>
      </c>
      <c r="K48" s="20" t="s">
        <v>148</v>
      </c>
      <c r="L48" s="25" t="s">
        <v>146</v>
      </c>
      <c r="M48" s="25">
        <f>2*506</f>
        <v>1012</v>
      </c>
    </row>
    <row r="49" spans="1:13" ht="12.75">
      <c r="A49" s="6" t="s">
        <v>15</v>
      </c>
      <c r="F49" s="11">
        <f>2581*1.202*1.202</f>
        <v>3729.039124</v>
      </c>
      <c r="J49" s="20">
        <v>3</v>
      </c>
      <c r="K49" s="20" t="s">
        <v>149</v>
      </c>
      <c r="L49" s="25" t="s">
        <v>147</v>
      </c>
      <c r="M49" s="25">
        <f>8*4.4</f>
        <v>35.2</v>
      </c>
    </row>
    <row r="50" spans="1:13" ht="12.75">
      <c r="A50" s="6" t="s">
        <v>87</v>
      </c>
      <c r="E50" s="5">
        <v>0</v>
      </c>
      <c r="F50" s="11">
        <f>E50*E32</f>
        <v>0</v>
      </c>
      <c r="J50" s="20">
        <v>4</v>
      </c>
      <c r="K50" s="20" t="s">
        <v>150</v>
      </c>
      <c r="L50" s="25" t="s">
        <v>147</v>
      </c>
      <c r="M50" s="25">
        <f>8*3.7</f>
        <v>29.6</v>
      </c>
    </row>
    <row r="51" spans="1:13" ht="12.75">
      <c r="A51" s="4" t="s">
        <v>27</v>
      </c>
      <c r="F51" s="31">
        <f>F48+F49+F50</f>
        <v>7335.039124</v>
      </c>
      <c r="J51" s="20">
        <v>5</v>
      </c>
      <c r="K51" s="20" t="s">
        <v>151</v>
      </c>
      <c r="L51" s="25" t="s">
        <v>146</v>
      </c>
      <c r="M51" s="25">
        <f>2*232.36</f>
        <v>464.72</v>
      </c>
    </row>
    <row r="52" spans="1:13" ht="12.75">
      <c r="A52" s="4" t="s">
        <v>16</v>
      </c>
      <c r="J52" s="20">
        <v>6</v>
      </c>
      <c r="K52" s="20" t="s">
        <v>152</v>
      </c>
      <c r="L52" s="25" t="s">
        <v>145</v>
      </c>
      <c r="M52" s="25">
        <v>374.26</v>
      </c>
    </row>
    <row r="53" spans="1:13" ht="12.75">
      <c r="A53" t="s">
        <v>77</v>
      </c>
      <c r="D53" s="5">
        <v>1.99</v>
      </c>
      <c r="E53" t="s">
        <v>14</v>
      </c>
      <c r="F53" s="11">
        <f>E32*D53</f>
        <v>8567.547</v>
      </c>
      <c r="J53" s="20">
        <v>7</v>
      </c>
      <c r="K53" s="20" t="s">
        <v>153</v>
      </c>
      <c r="L53" s="25" t="s">
        <v>146</v>
      </c>
      <c r="M53" s="25">
        <f>2*12</f>
        <v>24</v>
      </c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 t="s">
        <v>154</v>
      </c>
      <c r="L54" s="25" t="s">
        <v>145</v>
      </c>
      <c r="M54" s="25">
        <v>16</v>
      </c>
    </row>
    <row r="55" spans="1:13" ht="12.75">
      <c r="A55" s="4" t="s">
        <v>17</v>
      </c>
      <c r="B55" s="10"/>
      <c r="C55" s="10"/>
      <c r="F55" s="31">
        <f>SUM(F53:F54)</f>
        <v>8567.547</v>
      </c>
      <c r="J55" s="20">
        <v>9</v>
      </c>
      <c r="K55" s="20" t="s">
        <v>156</v>
      </c>
      <c r="L55" s="25" t="s">
        <v>146</v>
      </c>
      <c r="M55" s="25">
        <f>2*14.01</f>
        <v>28.02</v>
      </c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83</v>
      </c>
      <c r="B58" s="59"/>
      <c r="C58" s="59"/>
      <c r="D58" s="60"/>
      <c r="E58" s="55"/>
      <c r="F58" s="61">
        <v>0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167088</v>
      </c>
      <c r="D61">
        <v>228897.7</v>
      </c>
      <c r="E61">
        <v>4305.3</v>
      </c>
      <c r="F61" s="34">
        <f>C61/D61*E61</f>
        <v>3142.7313004892576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3364.1001444000003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2758.6078677299997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7464.800000000001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0.39</v>
      </c>
      <c r="E68" t="s">
        <v>14</v>
      </c>
      <c r="F68" s="11">
        <f>B68*D68</f>
        <v>1679.0670000000002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88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18409.306312619257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0.25</v>
      </c>
      <c r="E73" t="s">
        <v>14</v>
      </c>
      <c r="F73" s="11">
        <f>B73*D73</f>
        <v>1076.325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7464.800000000001</v>
      </c>
    </row>
    <row r="76" spans="2:6" ht="12.75">
      <c r="B76">
        <v>4305.3</v>
      </c>
      <c r="C76" t="s">
        <v>13</v>
      </c>
      <c r="D76" s="11">
        <v>0.96</v>
      </c>
      <c r="E76" t="s">
        <v>14</v>
      </c>
      <c r="F76" s="11">
        <f>B76*D76</f>
        <v>4133.088</v>
      </c>
    </row>
    <row r="77" spans="1:6" ht="12.75">
      <c r="A77" s="4" t="s">
        <v>63</v>
      </c>
      <c r="F77" s="31">
        <f>F73+F76</f>
        <v>5209.413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2.16</v>
      </c>
      <c r="E80" t="s">
        <v>14</v>
      </c>
      <c r="F80" s="11">
        <f>B80*D80</f>
        <v>9299.448</v>
      </c>
    </row>
    <row r="81" spans="1:9" ht="12.75">
      <c r="A81" s="4" t="s">
        <v>66</v>
      </c>
      <c r="B81" s="1"/>
      <c r="F81" s="31">
        <f>SUM(F80)</f>
        <v>9299.448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61430.753436619256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3562.9836993239164</v>
      </c>
    </row>
    <row r="85" spans="1:6" ht="12.75">
      <c r="A85" s="1"/>
      <c r="B85" s="36" t="s">
        <v>133</v>
      </c>
      <c r="C85" s="36"/>
      <c r="D85" s="1"/>
      <c r="E85" s="56"/>
      <c r="F85" s="57">
        <v>2014.76</v>
      </c>
    </row>
    <row r="86" spans="1:6" ht="12.75">
      <c r="A86" s="1"/>
      <c r="B86" s="36" t="s">
        <v>134</v>
      </c>
      <c r="C86" s="36"/>
      <c r="D86" s="1"/>
      <c r="E86" s="56"/>
      <c r="F86" s="57">
        <v>560.02</v>
      </c>
    </row>
    <row r="87" spans="1:6" ht="12.75">
      <c r="A87" s="1"/>
      <c r="B87" s="36" t="s">
        <v>135</v>
      </c>
      <c r="C87" s="36"/>
      <c r="D87" s="1"/>
      <c r="E87" s="56"/>
      <c r="F87" s="57">
        <v>3575.27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71143.78713594317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43132</v>
      </c>
      <c r="C90" s="40">
        <v>-184133</v>
      </c>
      <c r="D90" s="42">
        <f>F43</f>
        <v>68597.11</v>
      </c>
      <c r="E90" s="42">
        <f>F88</f>
        <v>71143.78713594317</v>
      </c>
      <c r="F90" s="43">
        <f>C90+D90-E90</f>
        <v>-186679.67713594317</v>
      </c>
    </row>
    <row r="92" spans="1:6" ht="13.5" thickBot="1">
      <c r="A92" t="s">
        <v>116</v>
      </c>
      <c r="C92" s="52">
        <v>43132</v>
      </c>
      <c r="D92" s="8" t="s">
        <v>117</v>
      </c>
      <c r="E92" s="52">
        <v>43159</v>
      </c>
      <c r="F92" t="s">
        <v>118</v>
      </c>
    </row>
    <row r="93" spans="1:7" ht="13.5" thickBot="1">
      <c r="A93" t="s">
        <v>119</v>
      </c>
      <c r="F93" s="53">
        <f>E90</f>
        <v>71143.78713594317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5" spans="7:8" ht="12.75">
      <c r="G105" s="7"/>
      <c r="H105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2017-08-21T12:55:06Z</cp:lastPrinted>
  <dcterms:created xsi:type="dcterms:W3CDTF">2008-08-18T07:30:19Z</dcterms:created>
  <dcterms:modified xsi:type="dcterms:W3CDTF">2018-04-26T13:51:35Z</dcterms:modified>
  <cp:category/>
  <cp:version/>
  <cp:contentType/>
  <cp:contentStatus/>
</cp:coreProperties>
</file>