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<sst xmlns="http://schemas.openxmlformats.org/spreadsheetml/2006/main" count="171" uniqueCount="146">
  <si>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</si>
  <si>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</si>
  <si>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</si>
  <si>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</si>
  <si>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</si>
  <si>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</si>
  <si>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</si>
  <si>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</si>
  <si>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</si>
  <si>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</si>
  <si>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</si>
  <si>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</si>
  <si>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</si>
  <si>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</si>
  <si>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</si>
  <si>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</si>
  <si>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</si>
  <si>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</si>
  <si>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</si>
  <si>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</si>
  <si>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</si>
  <si>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</si>
  <si>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</si>
  <si>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</si>
  <si>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</si>
  <si>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</si>
  <si>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</si>
  <si>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</si>
  <si>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</si>
  <si>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</si>
  <si>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</si>
  <si>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</si>
  <si>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</si>
  <si>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</si>
  <si>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</si>
  <si>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</si>
  <si>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</si>
  <si>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</si>
  <si>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</si>
  <si>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</si>
  <si>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</si>
  <si>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</si>
  <si>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</si>
  <si>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</si>
  <si>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</si>
  <si>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</si>
  <si>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</si>
  <si>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</si>
  <si>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</si>
  <si>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</si>
  <si>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</si>
  <si>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</si>
  <si>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</si>
  <si>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</si>
  <si>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</si>
  <si>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</si>
  <si>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</si>
  <si>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</si>
  <si>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</si>
  <si>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</si>
  <si>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</si>
  <si>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</si>
  <si>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</si>
  <si>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</si>
  <si>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</si>
  <si>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</si>
  <si>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</si>
  <si>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</si>
  <si>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</si>
  <si>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</si>
  <si>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</si>
  <si>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</si>
  <si>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</si>
  <si>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</si>
  <si>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</si>
  <si>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</si>
  <si>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</si>
  <si>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</si>
  <si>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</si>
  <si>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</si>
  <si>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</si>
  <si>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</si>
  <si>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</si>
  <si>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</si>
  <si>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</si>
  <si>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</si>
  <si>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</si>
  <si>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</si>
  <si>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</si>
  <si>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</si>
  <si>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</si>
  <si>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</si>
  <si>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</si>
  <si>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</si>
  <si>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</si>
  <si>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</si>
  <si>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</si>
  <si>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</si>
  <si>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</si>
  <si>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</si>
  <si>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</si>
  <si>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</si>
  <si>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</si>
  <si>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</si>
  <si>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</si>
  <si>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</si>
  <si>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</si>
  <si>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</si>
  <si>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</si>
  <si>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</si>
  <si>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</si>
  <si>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</si>
  <si>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</si>
  <si>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</si>
  <si>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</si>
  <si>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</si>
  <si>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</si>
  <si>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</si>
  <si>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</si>
  <si>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</si>
  <si>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</si>
  <si>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</si>
  <si>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</si>
  <si>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</si>
  <si>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</si>
  <si>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</si>
  <si>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</si>
  <si>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</si>
  <si>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</si>
  <si>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</si>
  <si>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</si>
  <si>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2018 г.</t>
  </si>
  <si>
    <t>декабря</t>
  </si>
  <si>
    <t>за   декабрь  2018 г.</t>
  </si>
  <si>
    <t>ост.на 01.01</t>
  </si>
  <si>
    <t>смена вентиля д 25 (1шт) кв.52</t>
  </si>
  <si>
    <t>вентиль д 25</t>
  </si>
  <si>
    <t>1шт</t>
  </si>
  <si>
    <t>бочонок 25</t>
  </si>
  <si>
    <t>смена ламп (4шт) п-д2</t>
  </si>
  <si>
    <t>лампа</t>
  </si>
  <si>
    <t>4шт</t>
  </si>
  <si>
    <t>стартер</t>
  </si>
  <si>
    <t>3шт</t>
  </si>
  <si>
    <t xml:space="preserve">смена светильника (1шт) </t>
  </si>
  <si>
    <t>светильник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</si>
</sst>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5" sqref="M45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12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L6*126.87*1.202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3.53</v>
      </c>
      <c r="M13" s="47">
        <f t="shared" si="0"/>
        <v>538.3170222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269.9209998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274.495932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76.24887</v>
      </c>
    </row>
    <row r="20" spans="1:13" ht="12.75">
      <c r="A20" t="s">
        <v>101</v>
      </c>
      <c r="J20" s="20"/>
      <c r="K20" s="27" t="s">
        <v>58</v>
      </c>
      <c r="L20" s="28">
        <f>SUM(L6:L19)</f>
        <v>7.6</v>
      </c>
      <c r="M20" s="32">
        <f>SUM(M6:M19)</f>
        <v>1158.982824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v>1.03</v>
      </c>
      <c r="M24" s="31">
        <f>L24*126.87*1.202*1.15</f>
        <v>180.63357303</v>
      </c>
    </row>
    <row r="25" spans="1:13" ht="12.75">
      <c r="A25" t="s">
        <v>105</v>
      </c>
      <c r="J25" s="20">
        <v>2</v>
      </c>
      <c r="K25" s="20" t="s">
        <v>139</v>
      </c>
      <c r="L25" s="47">
        <f>0.04*7.1</f>
        <v>0.284</v>
      </c>
      <c r="M25" s="31">
        <f aca="true" t="shared" si="1" ref="M25:M35">L25*126.87*1.202*1.15</f>
        <v>49.80576188399999</v>
      </c>
    </row>
    <row r="26" spans="1:13" ht="12.75">
      <c r="A26" t="s">
        <v>106</v>
      </c>
      <c r="J26" s="20">
        <v>3</v>
      </c>
      <c r="K26" s="20" t="s">
        <v>144</v>
      </c>
      <c r="L26" s="47">
        <v>0.89</v>
      </c>
      <c r="M26" s="31">
        <f t="shared" si="1"/>
        <v>156.08143689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108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2.204</v>
      </c>
      <c r="M36" s="32">
        <f>SUM(M24:M35)</f>
        <v>386.520771804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45675.37</v>
      </c>
      <c r="J40" s="20">
        <v>1</v>
      </c>
      <c r="K40" s="20" t="s">
        <v>136</v>
      </c>
      <c r="L40" s="25" t="s">
        <v>137</v>
      </c>
      <c r="M40" s="25">
        <v>536.5</v>
      </c>
    </row>
    <row r="41" spans="1:13" ht="12.75">
      <c r="A41" t="s">
        <v>7</v>
      </c>
      <c r="F41" s="5">
        <v>44471.73</v>
      </c>
      <c r="J41" s="20">
        <v>2</v>
      </c>
      <c r="K41" s="20" t="s">
        <v>138</v>
      </c>
      <c r="L41" s="23" t="s">
        <v>137</v>
      </c>
      <c r="M41" s="23">
        <v>18.75</v>
      </c>
    </row>
    <row r="42" spans="2:13" ht="12.75">
      <c r="B42" t="s">
        <v>8</v>
      </c>
      <c r="F42" s="9">
        <f>F41/F40</f>
        <v>0.9736479419871147</v>
      </c>
      <c r="J42" s="20">
        <v>3</v>
      </c>
      <c r="K42" s="20" t="s">
        <v>140</v>
      </c>
      <c r="L42" s="23" t="s">
        <v>141</v>
      </c>
      <c r="M42" s="23">
        <f>4*53</f>
        <v>212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142</v>
      </c>
      <c r="L43" s="23" t="s">
        <v>143</v>
      </c>
      <c r="M43" s="23">
        <f>3*20.22</f>
        <v>60.66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45371.73</v>
      </c>
      <c r="J44" s="20">
        <v>5</v>
      </c>
      <c r="K44" s="20" t="s">
        <v>145</v>
      </c>
      <c r="L44" s="23" t="s">
        <v>137</v>
      </c>
      <c r="M44" s="23">
        <v>281.59</v>
      </c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10175.32*1.202</f>
        <v>12230.734639999999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2000*1.202</f>
        <v>2404</v>
      </c>
      <c r="J50" s="20"/>
      <c r="K50" s="20"/>
      <c r="L50" s="34" t="s">
        <v>65</v>
      </c>
      <c r="M50" s="35">
        <f>SUM(M40:M49)</f>
        <v>1109.5</v>
      </c>
    </row>
    <row r="51" spans="1:6" ht="12.75">
      <c r="A51" s="6" t="s">
        <v>82</v>
      </c>
      <c r="E51" s="5">
        <v>0.91</v>
      </c>
      <c r="F51" s="11">
        <f>E51*E33</f>
        <v>2535.351</v>
      </c>
    </row>
    <row r="52" spans="1:6" ht="12.75">
      <c r="A52" s="10" t="s">
        <v>34</v>
      </c>
      <c r="D52" s="5"/>
      <c r="F52" s="33">
        <f>F49+F50+F51</f>
        <v>17170.085639999998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1.99</v>
      </c>
      <c r="E54" t="s">
        <v>14</v>
      </c>
      <c r="F54" s="11">
        <f>E33*D54</f>
        <v>5544.339</v>
      </c>
    </row>
    <row r="55" spans="1:6" ht="12.75">
      <c r="A55" t="s">
        <v>74</v>
      </c>
      <c r="B55">
        <v>0</v>
      </c>
      <c r="C55" t="s">
        <v>13</v>
      </c>
      <c r="D55" s="5">
        <v>0.4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5544.339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184976</v>
      </c>
      <c r="D58">
        <v>229360</v>
      </c>
      <c r="E58">
        <v>3169.4</v>
      </c>
      <c r="F58" s="36">
        <f>C58/D58*E58</f>
        <v>2556.0818555981864</v>
      </c>
    </row>
    <row r="59" spans="1:6" ht="12.75">
      <c r="A59" t="s">
        <v>20</v>
      </c>
      <c r="F59" s="36">
        <f>M20</f>
        <v>1158.982824</v>
      </c>
    </row>
    <row r="60" spans="1:6" ht="12.75">
      <c r="A60" t="s">
        <v>21</v>
      </c>
      <c r="F60" s="11">
        <f>M36</f>
        <v>386.520771804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5">
        <f>M50</f>
        <v>1109.5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0.64</v>
      </c>
      <c r="E65" t="s">
        <v>14</v>
      </c>
      <c r="F65" s="46">
        <f>B65*D65</f>
        <v>1783.104</v>
      </c>
    </row>
    <row r="66" spans="1:6" ht="12.75">
      <c r="A66" s="49" t="s">
        <v>78</v>
      </c>
      <c r="B66" s="49"/>
      <c r="C66" s="49"/>
      <c r="D66" s="46"/>
      <c r="E66" s="49"/>
      <c r="F66" s="46">
        <v>0</v>
      </c>
    </row>
    <row r="67" spans="1:6" ht="12.75">
      <c r="A67" s="49" t="s">
        <v>83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6994.189451402187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0.25</v>
      </c>
      <c r="E70" t="s">
        <v>14</v>
      </c>
      <c r="F70" s="46">
        <f>B70*D70</f>
        <v>696.525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1.25</v>
      </c>
      <c r="E73" t="s">
        <v>14</v>
      </c>
      <c r="F73" s="11">
        <f>B73*D73</f>
        <v>3482.625</v>
      </c>
    </row>
    <row r="74" spans="1:6" ht="12.75">
      <c r="A74" s="10" t="s">
        <v>29</v>
      </c>
      <c r="F74" s="33">
        <f>F70+F73</f>
        <v>4179.15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2.41</v>
      </c>
      <c r="E77" t="s">
        <v>14</v>
      </c>
      <c r="F77" s="11">
        <f>B77*D77</f>
        <v>6714.501</v>
      </c>
    </row>
    <row r="78" spans="1:6" ht="12.75">
      <c r="A78" s="10" t="s">
        <v>32</v>
      </c>
      <c r="F78" s="33">
        <f>SUM(F77)</f>
        <v>6714.501</v>
      </c>
    </row>
    <row r="79" spans="1:6" ht="12.75">
      <c r="A79" s="48" t="s">
        <v>77</v>
      </c>
      <c r="B79" s="49"/>
      <c r="C79" s="49"/>
      <c r="D79" s="50">
        <v>2.83</v>
      </c>
      <c r="E79" s="49"/>
      <c r="F79" s="51">
        <f>D79*E33</f>
        <v>7884.663</v>
      </c>
    </row>
    <row r="80" spans="1:6" ht="12.75">
      <c r="A80" s="1" t="s">
        <v>33</v>
      </c>
      <c r="B80" s="1"/>
      <c r="F80" s="33">
        <f>F52+F56+F68+F74+F78+F79</f>
        <v>48486.92809140218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2812.241829301326</v>
      </c>
      <c r="I81" s="7"/>
    </row>
    <row r="82" spans="1:9" ht="12.75">
      <c r="A82" s="1"/>
      <c r="B82" s="37" t="s">
        <v>128</v>
      </c>
      <c r="C82" s="37"/>
      <c r="D82" s="55"/>
      <c r="E82" s="56"/>
      <c r="F82" s="57">
        <v>1234.14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0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52533.309920703505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43800</v>
      </c>
      <c r="C87" s="41">
        <v>-163117</v>
      </c>
      <c r="D87" s="44">
        <f>F44</f>
        <v>45371.73</v>
      </c>
      <c r="E87" s="44">
        <f>F85</f>
        <v>52533.309920703505</v>
      </c>
      <c r="F87" s="45">
        <f>C87+D87-E87</f>
        <v>-170278.5799207035</v>
      </c>
    </row>
    <row r="89" spans="1:6" ht="13.5" thickBot="1">
      <c r="A89" t="s">
        <v>110</v>
      </c>
      <c r="C89" s="53">
        <v>43435</v>
      </c>
      <c r="D89" s="8" t="s">
        <v>111</v>
      </c>
      <c r="E89" s="53">
        <v>43465</v>
      </c>
      <c r="F89" t="s">
        <v>112</v>
      </c>
    </row>
    <row r="90" spans="1:7" ht="13.5" thickBot="1">
      <c r="A90" t="s">
        <v>113</v>
      </c>
      <c r="F90" s="54">
        <f>E87</f>
        <v>52533.309920703505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2017-08-21T12:45:35Z</cp:lastPrinted>
  <dcterms:created xsi:type="dcterms:W3CDTF">2008-08-18T07:30:19Z</dcterms:created>
  <dcterms:modified xsi:type="dcterms:W3CDTF">2019-03-19T10:07:52Z</dcterms:modified>
  <cp:category/>
  <cp:version/>
  <cp:contentType/>
  <cp:contentStatus/>
</cp:coreProperties>
</file>