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0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<sst xmlns="http://schemas.openxmlformats.org/spreadsheetml/2006/main" count="166" uniqueCount="143">
  <si>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</si>
  <si>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</si>
  <si>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</si>
  <si>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</si>
  <si>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</si>
  <si>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</si>
  <si>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</si>
  <si>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</si>
  <si>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</si>
  <si>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</si>
  <si>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</si>
  <si>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</si>
  <si>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</si>
  <si>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</si>
  <si>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</si>
  <si>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</si>
  <si>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</si>
  <si>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</si>
  <si>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</si>
  <si>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</si>
  <si>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</si>
  <si>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</si>
  <si>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</si>
  <si>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</si>
  <si>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</si>
  <si>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</si>
  <si>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</si>
  <si>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</si>
  <si>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</si>
  <si>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</si>
  <si>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</si>
  <si>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</si>
  <si>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</si>
  <si>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</si>
  <si>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</si>
  <si>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</si>
  <si>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</si>
  <si>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</si>
  <si>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</si>
  <si>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</si>
  <si>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</si>
  <si>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</si>
  <si>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</si>
  <si>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</si>
  <si>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</si>
  <si>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</si>
  <si>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</si>
  <si>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</si>
  <si>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</si>
  <si>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</si>
  <si>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</si>
  <si>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</si>
  <si>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</si>
  <si>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</si>
  <si>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</si>
  <si>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</si>
  <si>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</si>
  <si>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</si>
  <si>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</si>
  <si>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</si>
  <si>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</si>
  <si>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</si>
  <si>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</si>
  <si>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</si>
  <si>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</si>
  <si>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</si>
  <si>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</si>
  <si>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</si>
  <si>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</si>
  <si>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</si>
  <si>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</si>
  <si>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</si>
  <si>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</si>
  <si>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</si>
  <si>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</si>
  <si>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</si>
  <si>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</si>
  <si>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</si>
  <si>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</si>
  <si>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</si>
  <si>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</si>
  <si>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</si>
  <si>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</si>
  <si>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</si>
  <si>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</si>
  <si>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</si>
  <si>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</si>
  <si>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</si>
  <si>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</si>
  <si>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</si>
  <si>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</si>
  <si>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</si>
  <si>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</si>
  <si>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</si>
  <si>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</si>
  <si>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</si>
  <si>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</si>
  <si>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</si>
  <si>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</si>
  <si>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</si>
  <si>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</si>
  <si>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</si>
  <si>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</si>
  <si>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</si>
  <si>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</si>
  <si>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</si>
  <si>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</si>
  <si>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</si>
  <si>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</si>
  <si>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</si>
  <si>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</si>
  <si>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</si>
  <si>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</si>
  <si>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</si>
  <si>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</si>
  <si>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</si>
  <si>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</si>
  <si>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</si>
  <si>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</si>
  <si>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</si>
  <si>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</si>
  <si>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</si>
  <si>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</si>
  <si>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</si>
  <si>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</si>
  <si>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</si>
  <si>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</si>
  <si>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</si>
  <si>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</si>
  <si>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</si>
  <si>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</si>
  <si>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</si>
  <si>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</si>
  <si>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</si>
  <si>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</si>
  <si>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смена труб д 25 (3мп) кв.26</t>
  </si>
  <si>
    <t>труба д 25</t>
  </si>
  <si>
    <t>3мп</t>
  </si>
  <si>
    <t>гебо 20</t>
  </si>
  <si>
    <t>1шт</t>
  </si>
  <si>
    <t>муфта 25</t>
  </si>
  <si>
    <t>2шт</t>
  </si>
  <si>
    <t>смена гебо (1шт)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</si>
</sst>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7">
      <selection activeCell="L26" sqref="L2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16.62</v>
      </c>
      <c r="M20" s="33">
        <f>SUM(M6:M19)</f>
        <v>2534.5124388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0.03*184.3</f>
        <v>5.529</v>
      </c>
      <c r="M24" s="32">
        <f>L24*126.87*1.202*1.15</f>
        <v>969.6340051289999</v>
      </c>
    </row>
    <row r="25" spans="1:13" ht="12.75">
      <c r="A25" t="s">
        <v>106</v>
      </c>
      <c r="J25" s="20">
        <v>2</v>
      </c>
      <c r="K25" s="20" t="s">
        <v>142</v>
      </c>
      <c r="L25" s="44">
        <v>0.81</v>
      </c>
      <c r="M25" s="32">
        <f aca="true" t="shared" si="1" ref="M25:M34">L25*126.87*1.202*1.15</f>
        <v>142.05164481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6.339</v>
      </c>
      <c r="M35" s="33">
        <f>SUM(M24:M34)</f>
        <v>1111.6856499389999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47627.78+23305.71</f>
        <v>70933.48999999999</v>
      </c>
      <c r="J39" s="20">
        <v>1</v>
      </c>
      <c r="K39" s="20" t="s">
        <v>136</v>
      </c>
      <c r="L39" s="25" t="s">
        <v>137</v>
      </c>
      <c r="M39" s="25">
        <f>3*77</f>
        <v>231</v>
      </c>
    </row>
    <row r="40" spans="1:13" ht="12.75">
      <c r="A40" t="s">
        <v>7</v>
      </c>
      <c r="F40" s="5">
        <v>48712.65</v>
      </c>
      <c r="J40" s="20">
        <v>2</v>
      </c>
      <c r="K40" s="20" t="s">
        <v>138</v>
      </c>
      <c r="L40" s="25" t="s">
        <v>139</v>
      </c>
      <c r="M40" s="25">
        <v>564</v>
      </c>
    </row>
    <row r="41" spans="2:13" ht="12.75">
      <c r="B41" t="s">
        <v>8</v>
      </c>
      <c r="F41" s="9">
        <f>F40/F39</f>
        <v>0.68673697008282</v>
      </c>
      <c r="J41" s="20">
        <v>3</v>
      </c>
      <c r="K41" s="20" t="s">
        <v>140</v>
      </c>
      <c r="L41" s="25" t="s">
        <v>141</v>
      </c>
      <c r="M41" s="25">
        <f>2*70</f>
        <v>140</v>
      </c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50012.65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(3920+480+556)*1.202</f>
        <v>5957.112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3250*1.202</f>
        <v>3906.5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9863.612000000001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0.4</v>
      </c>
      <c r="E54" t="s">
        <v>14</v>
      </c>
      <c r="F54" s="11">
        <f>B54*D54</f>
        <v>408.8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7052.415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185357</v>
      </c>
      <c r="D57">
        <v>228897.7</v>
      </c>
      <c r="E57">
        <v>3338.5</v>
      </c>
      <c r="F57" s="34">
        <f>C57/D57*E57</f>
        <v>2703.4537459310422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2534.5124388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1111.6856499389999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935</v>
      </c>
    </row>
    <row r="61" spans="1:6" ht="12.75">
      <c r="A61" t="s">
        <v>21</v>
      </c>
      <c r="F61" s="11">
        <f>M60</f>
        <v>935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0.39</v>
      </c>
      <c r="E64" t="s">
        <v>14</v>
      </c>
      <c r="F64" s="11">
        <f>B64*D64</f>
        <v>1302.015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8586.66683467004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0.25</v>
      </c>
      <c r="E68" t="s">
        <v>14</v>
      </c>
      <c r="F68" s="11">
        <f>B68*D68</f>
        <v>834.625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0.9</v>
      </c>
      <c r="E71" t="s">
        <v>14</v>
      </c>
      <c r="F71" s="11">
        <f>B71*D71</f>
        <v>3004.65</v>
      </c>
    </row>
    <row r="72" spans="1:6" ht="12.75">
      <c r="A72" s="4" t="s">
        <v>70</v>
      </c>
      <c r="F72" s="31">
        <f>F68+F71</f>
        <v>3839.275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2.26</v>
      </c>
      <c r="E75" t="s">
        <v>14</v>
      </c>
      <c r="F75" s="11">
        <f>B75*D75</f>
        <v>7545.009999999999</v>
      </c>
    </row>
    <row r="76" spans="1:6" ht="12.75">
      <c r="A76" s="4" t="s">
        <v>72</v>
      </c>
      <c r="F76" s="31">
        <f>SUM(F75)</f>
        <v>7545.009999999999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36886.978834670044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2139.4447724108622</v>
      </c>
    </row>
    <row r="80" spans="1:6" ht="12.75">
      <c r="A80" s="1"/>
      <c r="B80" s="35" t="s">
        <v>128</v>
      </c>
      <c r="C80" s="35"/>
      <c r="D80" s="1"/>
      <c r="E80" s="54"/>
      <c r="F80" s="56">
        <v>113.88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f>1227.68+237.77</f>
        <v>1465.45</v>
      </c>
    </row>
    <row r="83" spans="1:6" ht="14.25">
      <c r="A83" s="12" t="s">
        <v>28</v>
      </c>
      <c r="B83" s="12"/>
      <c r="C83" s="12"/>
      <c r="D83" s="12"/>
      <c r="E83" s="12"/>
      <c r="F83" s="41">
        <f>F78+F79+F80+F81+F82</f>
        <v>40902.0036070809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43344</v>
      </c>
      <c r="C85" s="39">
        <v>101550</v>
      </c>
      <c r="D85" s="42">
        <f>F43</f>
        <v>50012.65</v>
      </c>
      <c r="E85" s="42">
        <f>F83</f>
        <v>40902.0036070809</v>
      </c>
      <c r="F85" s="43">
        <f>C85+D85-E85</f>
        <v>110660.6463929191</v>
      </c>
    </row>
    <row r="87" spans="1:6" ht="13.5" thickBot="1">
      <c r="A87" t="s">
        <v>111</v>
      </c>
      <c r="C87" s="51">
        <v>43344</v>
      </c>
      <c r="D87" s="8" t="s">
        <v>112</v>
      </c>
      <c r="E87" s="51">
        <v>43373</v>
      </c>
      <c r="F87" t="s">
        <v>113</v>
      </c>
    </row>
    <row r="88" spans="1:7" ht="13.5" thickBot="1">
      <c r="A88" t="s">
        <v>114</v>
      </c>
      <c r="F88" s="52">
        <f>E85</f>
        <v>40902.0036070809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2018-12-13T13:00:22Z</dcterms:modified>
  <cp:category/>
  <cp:version/>
  <cp:contentType/>
  <cp:contentStatus/>
</cp:coreProperties>
</file>