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<sst xmlns="http://schemas.openxmlformats.org/spreadsheetml/2006/main" count="179" uniqueCount="156">
  <si>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</si>
  <si>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</si>
  <si>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</si>
  <si>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</si>
  <si>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</si>
  <si>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</si>
  <si>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</si>
  <si>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</si>
  <si>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</si>
  <si>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</si>
  <si>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</si>
  <si>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</si>
  <si>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</si>
  <si>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</si>
  <si>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</si>
  <si>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</si>
  <si>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</si>
  <si>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</si>
  <si>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</si>
  <si>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</si>
  <si>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</si>
  <si>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</si>
  <si>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</si>
  <si>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</si>
  <si>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</si>
  <si>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</si>
  <si>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</si>
  <si>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</si>
  <si>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</si>
  <si>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</si>
  <si>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</si>
  <si>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</si>
  <si>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</si>
  <si>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</si>
  <si>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</si>
  <si>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</si>
  <si>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</si>
  <si>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</si>
  <si>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</si>
  <si>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</si>
  <si>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</si>
  <si>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</si>
  <si>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</si>
  <si>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</si>
  <si>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</si>
  <si>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</si>
  <si>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</si>
  <si>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</si>
  <si>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</si>
  <si>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</si>
  <si>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</si>
  <si>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</si>
  <si>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</si>
  <si>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</si>
  <si>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</si>
  <si>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</si>
  <si>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</si>
  <si>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</si>
  <si>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</si>
  <si>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</si>
  <si>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</si>
  <si>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</si>
  <si>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</si>
  <si>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</si>
  <si>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</si>
  <si>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</si>
  <si>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</si>
  <si>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</si>
  <si>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</si>
  <si>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</si>
  <si>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</si>
  <si>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</si>
  <si>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</si>
  <si>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</si>
  <si>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</si>
  <si>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</si>
  <si>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</si>
  <si>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</si>
  <si>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</si>
  <si>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</si>
  <si>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</si>
  <si>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</si>
  <si>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</si>
  <si>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</si>
  <si>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</si>
  <si>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</si>
  <si>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</si>
  <si>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</si>
  <si>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</si>
  <si>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</si>
  <si>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</si>
  <si>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</si>
  <si>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</si>
  <si>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</si>
  <si>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</si>
  <si>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</si>
  <si>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</si>
  <si>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</si>
  <si>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</si>
  <si>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</si>
  <si>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</si>
  <si>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</si>
  <si>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</si>
  <si>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</si>
  <si>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</si>
  <si>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</si>
  <si>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</si>
  <si>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</si>
  <si>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</si>
  <si>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</si>
  <si>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</si>
  <si>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</si>
  <si>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</si>
  <si>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</si>
  <si>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</si>
  <si>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</si>
  <si>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</si>
  <si>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</si>
  <si>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</si>
  <si>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</si>
  <si>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</si>
  <si>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</si>
  <si>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</si>
  <si>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</si>
  <si>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</si>
  <si>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</si>
  <si>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</si>
  <si>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 ООО"Клавдия",ростел.комстар,спарк,эр-телеком)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</si>
  <si>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</si>
  <si>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</si>
  <si>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</si>
  <si>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</si>
  <si>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</si>
  <si>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</si>
  <si>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</si>
  <si>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</si>
  <si>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>смена вентиля д 15 (1шт) п-д1</t>
  </si>
  <si>
    <t>смена труб д 20 м/пл (10мп) п-д1</t>
  </si>
  <si>
    <t>трубад 20 м/пл</t>
  </si>
  <si>
    <t>10мп</t>
  </si>
  <si>
    <t>вентиль д 15</t>
  </si>
  <si>
    <t>1шт</t>
  </si>
  <si>
    <t>цанга</t>
  </si>
  <si>
    <t>4шт</t>
  </si>
  <si>
    <t>прочистка канализации</t>
  </si>
  <si>
    <t xml:space="preserve">смена вентиля д 15 (2шт) </t>
  </si>
  <si>
    <t xml:space="preserve">вентиль д 15 </t>
  </si>
  <si>
    <t>2шт</t>
  </si>
  <si>
    <t>ремонт изгороди</t>
  </si>
  <si>
    <t>ремонт подъезда №1</t>
  </si>
  <si>
    <t>материал для ремонта подъезда №1</t>
  </si>
  <si>
    <t>завоз песка в песочницу</t>
  </si>
  <si>
    <t>песок</t>
  </si>
  <si>
    <t xml:space="preserve">смена ламп (10шт) </t>
  </si>
  <si>
    <t>лампа</t>
  </si>
  <si>
    <t>10шт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</si>
</sst>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7">
      <selection activeCell="M51" sqref="M51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7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1027.8347676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1027.8347676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3.37</v>
      </c>
      <c r="M16" s="34">
        <f t="shared" si="0"/>
        <v>513.9173838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548.991864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152.49774</v>
      </c>
    </row>
    <row r="20" spans="1:13" ht="12.75">
      <c r="A20" t="s">
        <v>128</v>
      </c>
      <c r="J20" s="20"/>
      <c r="K20" s="27" t="s">
        <v>57</v>
      </c>
      <c r="L20" s="28">
        <f>SUM(L6:L19)</f>
        <v>21.450000000000003</v>
      </c>
      <c r="M20" s="33">
        <f>SUM(M6:M19)</f>
        <v>3271.076523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34">
        <f>0.1*155</f>
        <v>15.5</v>
      </c>
      <c r="M24" s="32">
        <f>L24*126.87*1.202*1.15</f>
        <v>2718.2722154999997</v>
      </c>
    </row>
    <row r="25" spans="1:13" ht="12.75">
      <c r="A25" t="s">
        <v>107</v>
      </c>
      <c r="J25" s="20">
        <v>3</v>
      </c>
      <c r="K25" s="20" t="s">
        <v>136</v>
      </c>
      <c r="L25" s="34">
        <v>0.81</v>
      </c>
      <c r="M25" s="32">
        <f aca="true" t="shared" si="1" ref="M25:M39">L25*126.87*1.202*1.15</f>
        <v>142.05164481</v>
      </c>
    </row>
    <row r="26" spans="1:13" ht="12.75">
      <c r="A26" t="s">
        <v>108</v>
      </c>
      <c r="J26" s="20">
        <v>4</v>
      </c>
      <c r="K26" s="20" t="s">
        <v>144</v>
      </c>
      <c r="L26" s="34">
        <v>9.66</v>
      </c>
      <c r="M26" s="32">
        <f t="shared" si="1"/>
        <v>1694.0973936599999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145</v>
      </c>
      <c r="L27" s="25">
        <v>1.62</v>
      </c>
      <c r="M27" s="32">
        <f t="shared" si="1"/>
        <v>284.10328962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148</v>
      </c>
      <c r="L28" s="25">
        <v>6.85</v>
      </c>
      <c r="M28" s="32">
        <f t="shared" si="1"/>
        <v>1201.3009468499997</v>
      </c>
    </row>
    <row r="29" spans="10:13" ht="12.75">
      <c r="J29" s="20">
        <v>7</v>
      </c>
      <c r="K29" s="20" t="s">
        <v>149</v>
      </c>
      <c r="L29" s="34">
        <v>124.64</v>
      </c>
      <c r="M29" s="32">
        <f t="shared" si="1"/>
        <v>21858.41606064</v>
      </c>
    </row>
    <row r="30" spans="2:13" ht="12.75">
      <c r="B30" t="s">
        <v>0</v>
      </c>
      <c r="J30" s="20">
        <v>8</v>
      </c>
      <c r="K30" s="20" t="s">
        <v>151</v>
      </c>
      <c r="L30" s="34">
        <v>3.12</v>
      </c>
      <c r="M30" s="32">
        <f t="shared" si="1"/>
        <v>547.16189112</v>
      </c>
    </row>
    <row r="31" spans="10:13" ht="12.75">
      <c r="J31" s="20">
        <v>9</v>
      </c>
      <c r="K31" s="20" t="s">
        <v>153</v>
      </c>
      <c r="L31" s="34">
        <f>0.1*7.1</f>
        <v>0.71</v>
      </c>
      <c r="M31" s="32">
        <f t="shared" si="1"/>
        <v>124.51440470999997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f>88098.15</f>
        <v>88098.15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74802.14</v>
      </c>
      <c r="J40" s="20"/>
      <c r="K40" s="29" t="s">
        <v>57</v>
      </c>
      <c r="L40" s="33">
        <f>SUM(L24:L39)</f>
        <v>162.91</v>
      </c>
      <c r="M40" s="33">
        <f>SUM(M24:M39)</f>
        <v>28569.917846909997</v>
      </c>
    </row>
    <row r="41" spans="2:11" ht="12.75">
      <c r="B41" t="s">
        <v>8</v>
      </c>
      <c r="F41" s="9">
        <f>F40/F39</f>
        <v>0.8490773075257539</v>
      </c>
      <c r="K41" s="1" t="s">
        <v>61</v>
      </c>
    </row>
    <row r="42" spans="1:13" ht="12.75">
      <c r="A42" s="13" t="s">
        <v>127</v>
      </c>
      <c r="B42" s="13"/>
      <c r="C42" s="13"/>
      <c r="D42" s="13"/>
      <c r="E42" s="13"/>
      <c r="F42" s="5">
        <f>(263.4*15.87)+800+250+250+400</f>
        <v>5880.157999999999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80682.298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138</v>
      </c>
      <c r="L44" s="25" t="s">
        <v>139</v>
      </c>
      <c r="M44" s="25">
        <f>10*90.02</f>
        <v>900.1999999999999</v>
      </c>
    </row>
    <row r="45" spans="2:13" ht="12.75">
      <c r="B45" s="1" t="s">
        <v>10</v>
      </c>
      <c r="C45" s="1"/>
      <c r="J45" s="20">
        <v>2</v>
      </c>
      <c r="K45" s="20" t="s">
        <v>140</v>
      </c>
      <c r="L45" s="25" t="s">
        <v>141</v>
      </c>
      <c r="M45" s="25">
        <v>298</v>
      </c>
    </row>
    <row r="46" spans="10:13" ht="12.75">
      <c r="J46" s="20">
        <v>3</v>
      </c>
      <c r="K46" s="20" t="s">
        <v>142</v>
      </c>
      <c r="L46" s="25" t="s">
        <v>143</v>
      </c>
      <c r="M46" s="25">
        <f>4*159.54</f>
        <v>638.16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146</v>
      </c>
      <c r="L47" s="25" t="s">
        <v>147</v>
      </c>
      <c r="M47" s="25">
        <v>596</v>
      </c>
    </row>
    <row r="48" spans="1:13" ht="12.75">
      <c r="A48" t="s">
        <v>12</v>
      </c>
      <c r="F48" s="11">
        <f>(6160+793.33+556)*1.202</f>
        <v>9026.21466</v>
      </c>
      <c r="J48" s="20">
        <v>5</v>
      </c>
      <c r="K48" s="20" t="s">
        <v>150</v>
      </c>
      <c r="L48" s="25"/>
      <c r="M48" s="25">
        <v>18311.46</v>
      </c>
    </row>
    <row r="49" spans="1:13" ht="12.75">
      <c r="A49" s="6" t="s">
        <v>15</v>
      </c>
      <c r="F49" s="11">
        <f>4500*1.202</f>
        <v>5409</v>
      </c>
      <c r="J49" s="20">
        <v>6</v>
      </c>
      <c r="K49" s="20" t="s">
        <v>152</v>
      </c>
      <c r="L49" s="25"/>
      <c r="M49" s="25">
        <v>1250</v>
      </c>
    </row>
    <row r="50" spans="1:13" ht="12.75">
      <c r="A50" s="6" t="s">
        <v>83</v>
      </c>
      <c r="E50" s="5">
        <v>0</v>
      </c>
      <c r="F50" s="11">
        <f>E50*E32</f>
        <v>0</v>
      </c>
      <c r="J50" s="20">
        <v>7</v>
      </c>
      <c r="K50" s="20" t="s">
        <v>154</v>
      </c>
      <c r="L50" s="25" t="s">
        <v>155</v>
      </c>
      <c r="M50" s="25">
        <f>10*15</f>
        <v>150</v>
      </c>
    </row>
    <row r="51" spans="1:13" ht="12.75">
      <c r="A51" s="4" t="s">
        <v>33</v>
      </c>
      <c r="F51" s="31">
        <f>F48+F49+F50</f>
        <v>14435.21466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11920.498</v>
      </c>
      <c r="J53" s="20">
        <v>10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11920.498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 s="47">
        <v>185357</v>
      </c>
      <c r="D57">
        <v>228897.7</v>
      </c>
      <c r="E57">
        <v>5990.2</v>
      </c>
      <c r="F57" s="35">
        <f>C57/D57*E57</f>
        <v>4850.749926277109</v>
      </c>
      <c r="J57" s="20">
        <v>14</v>
      </c>
      <c r="K57" s="20"/>
      <c r="L57" s="25"/>
      <c r="M57" s="25"/>
    </row>
    <row r="58" spans="1:13" ht="12.75">
      <c r="A58" t="s">
        <v>20</v>
      </c>
      <c r="F58" s="35">
        <f>M20</f>
        <v>3271.076523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28569.917846909997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22143.82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0.26</v>
      </c>
      <c r="E64" t="s">
        <v>14</v>
      </c>
      <c r="F64" s="11">
        <f>B64*D64</f>
        <v>1557.452</v>
      </c>
      <c r="J64" s="20">
        <v>21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60393.0162961871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0.26</v>
      </c>
      <c r="E69" t="s">
        <v>14</v>
      </c>
      <c r="F69" s="11">
        <f>B69*D69</f>
        <v>1557.452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1.12</v>
      </c>
      <c r="E72" t="s">
        <v>14</v>
      </c>
      <c r="F72" s="11">
        <f>B72*D72</f>
        <v>6709.024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8266.476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2.02</v>
      </c>
      <c r="E76" t="s">
        <v>14</v>
      </c>
      <c r="F76" s="11">
        <f>B76*D76</f>
        <v>12100.204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12100.204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107115.4089561871</v>
      </c>
      <c r="J79" s="20"/>
      <c r="K79" s="20"/>
      <c r="L79" s="30" t="s">
        <v>64</v>
      </c>
      <c r="M79" s="33">
        <f>SUM(M44:M78)</f>
        <v>22143.82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6212.693719458851</v>
      </c>
    </row>
    <row r="81" spans="1:6" ht="12.75">
      <c r="A81" s="1"/>
      <c r="B81" s="36" t="s">
        <v>129</v>
      </c>
      <c r="C81" s="36"/>
      <c r="D81" s="1"/>
      <c r="E81" s="52"/>
      <c r="F81" s="53">
        <v>3105.42</v>
      </c>
    </row>
    <row r="82" spans="1:6" ht="12.75">
      <c r="A82" s="1"/>
      <c r="B82" s="36" t="s">
        <v>130</v>
      </c>
      <c r="C82" s="36"/>
      <c r="D82" s="1"/>
      <c r="E82" s="52"/>
      <c r="F82" s="53">
        <v>419.32</v>
      </c>
    </row>
    <row r="83" spans="1:6" ht="12.75">
      <c r="A83" s="1"/>
      <c r="B83" s="36" t="s">
        <v>131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116852.84267564595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43282</v>
      </c>
      <c r="C86" s="40">
        <v>-81189</v>
      </c>
      <c r="D86" s="43">
        <f>F43</f>
        <v>80682.298</v>
      </c>
      <c r="E86" s="43">
        <f>F84</f>
        <v>116852.84267564595</v>
      </c>
      <c r="F86" s="44">
        <f>C86+D86-E86</f>
        <v>-117359.54467564596</v>
      </c>
    </row>
    <row r="88" spans="1:6" ht="13.5" thickBot="1">
      <c r="A88" t="s">
        <v>112</v>
      </c>
      <c r="C88" s="49">
        <v>43282</v>
      </c>
      <c r="D88" s="8" t="s">
        <v>113</v>
      </c>
      <c r="E88" s="49">
        <v>43312</v>
      </c>
      <c r="F88" t="s">
        <v>114</v>
      </c>
    </row>
    <row r="89" spans="1:7" ht="13.5" thickBot="1">
      <c r="A89" t="s">
        <v>115</v>
      </c>
      <c r="F89" s="50">
        <f>E86</f>
        <v>116852.84267564595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2018-10-03T06:34:44Z</dcterms:modified>
  <cp:category/>
  <cp:version/>
  <cp:contentType/>
  <cp:contentStatus/>
</cp:coreProperties>
</file>