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<sst xmlns="http://schemas.openxmlformats.org/spreadsheetml/2006/main" count="196" uniqueCount="170">
  <si>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</si>
  <si>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</si>
  <si>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</si>
  <si>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</si>
  <si>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</si>
  <si>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</si>
  <si>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</si>
  <si>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</si>
  <si>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</si>
  <si>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</si>
  <si>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</si>
  <si>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</si>
  <si>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</si>
  <si>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</si>
  <si>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</si>
  <si>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</si>
  <si>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</si>
  <si>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</si>
  <si>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</si>
  <si>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</si>
  <si>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</si>
  <si>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</si>
  <si>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</si>
  <si>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</si>
  <si>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</si>
  <si>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</si>
  <si>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</si>
  <si>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</si>
  <si>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</si>
  <si>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</si>
  <si>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</si>
  <si>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</si>
  <si>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</si>
  <si>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</si>
  <si>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</si>
  <si>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</si>
  <si>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</si>
  <si>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</si>
  <si>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</si>
  <si>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</si>
  <si>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</si>
  <si>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</si>
  <si>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</si>
  <si>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</si>
  <si>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</si>
  <si>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</si>
  <si>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</si>
  <si>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</si>
  <si>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</si>
  <si>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</si>
  <si>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</si>
  <si>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</si>
  <si>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</si>
  <si>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</si>
  <si>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</si>
  <si>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</si>
  <si>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</si>
  <si>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</si>
  <si>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</si>
  <si>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</si>
  <si>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</si>
  <si>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</si>
  <si>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</si>
  <si>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</si>
  <si>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</si>
  <si>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</si>
  <si>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</si>
  <si>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</si>
  <si>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</si>
  <si>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</si>
  <si>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</si>
  <si>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</si>
  <si>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</si>
  <si>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</si>
  <si>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</si>
  <si>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</si>
  <si>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</si>
  <si>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</si>
  <si>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</si>
  <si>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</si>
  <si>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</si>
  <si>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</si>
  <si>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</si>
  <si>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</si>
  <si>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</si>
  <si>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</si>
  <si>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</si>
  <si>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</si>
  <si>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</si>
  <si>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</si>
  <si>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</si>
  <si>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</si>
  <si>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</si>
  <si>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</si>
  <si>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</si>
  <si>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</si>
  <si>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</si>
  <si>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</si>
  <si>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</si>
  <si>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</si>
  <si>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</si>
  <si>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</si>
  <si>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</si>
  <si>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</si>
  <si>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</si>
  <si>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</si>
  <si>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</si>
  <si>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</si>
  <si>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</si>
  <si>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</si>
  <si>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</si>
  <si>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</si>
  <si>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</si>
  <si>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</si>
  <si>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</si>
  <si>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</si>
  <si>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</si>
  <si>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</si>
  <si>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</si>
  <si>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</si>
  <si>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</si>
  <si>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</si>
  <si>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</si>
  <si>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</si>
  <si>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</si>
  <si>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</si>
  <si>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</si>
  <si>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</si>
  <si>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</si>
  <si>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</si>
  <si>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 (Спарк, Медиа-Маркет,интер-тел,ростел.комстар)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</si>
  <si>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</si>
  <si>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</si>
  <si>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</si>
  <si>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</si>
  <si>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</si>
  <si>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Страховка</t>
  </si>
  <si>
    <t>июня</t>
  </si>
  <si>
    <t>за   июнь  2018 г.</t>
  </si>
  <si>
    <t>ост.на 01.07</t>
  </si>
  <si>
    <t>установка хомута (1шт) т.п.</t>
  </si>
  <si>
    <t>хомут д 76</t>
  </si>
  <si>
    <t>1шт</t>
  </si>
  <si>
    <t>Промывка, опрессовка системы отопления</t>
  </si>
  <si>
    <t>Демонтаж, монтаж эл.узла (1шт)</t>
  </si>
  <si>
    <t>смена вентиля д 15 (2шт)</t>
  </si>
  <si>
    <t>вентиль д 15</t>
  </si>
  <si>
    <t>2шт</t>
  </si>
  <si>
    <t>смена вентиля д 15 (2шт) эл.уз.</t>
  </si>
  <si>
    <t>4шт</t>
  </si>
  <si>
    <t>установка фильтра д 50 (1шт)</t>
  </si>
  <si>
    <t>фильтр д 50</t>
  </si>
  <si>
    <t>бочонок 15</t>
  </si>
  <si>
    <t>фланец 50</t>
  </si>
  <si>
    <t>установка фланцев д 50 (2шт) эл.уз.</t>
  </si>
  <si>
    <t>болты,гайки</t>
  </si>
  <si>
    <t>16шт</t>
  </si>
  <si>
    <t>устр-во ограждения со сваркой (вход в т.п. )</t>
  </si>
  <si>
    <t>железо черн.</t>
  </si>
  <si>
    <t>3л</t>
  </si>
  <si>
    <t>электроды</t>
  </si>
  <si>
    <t>2кг</t>
  </si>
  <si>
    <t>круг отр.</t>
  </si>
  <si>
    <t>5шт</t>
  </si>
  <si>
    <t>петля дв.</t>
  </si>
  <si>
    <t>уст-петель</t>
  </si>
  <si>
    <t>смена замка (1шт) т.п.</t>
  </si>
  <si>
    <t xml:space="preserve">смена ламп (18шт) </t>
  </si>
  <si>
    <t>лампа</t>
  </si>
  <si>
    <t>18шт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</si>
</sst>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9">
      <selection activeCell="M51" sqref="M51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69</v>
      </c>
    </row>
    <row r="2" spans="3:11" ht="12.75">
      <c r="C2" s="1" t="s">
        <v>88</v>
      </c>
      <c r="D2" s="8">
        <v>6</v>
      </c>
      <c r="K2" s="5" t="s">
        <v>138</v>
      </c>
    </row>
    <row r="3" spans="1:13" ht="12.75">
      <c r="A3" t="s">
        <v>89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137</v>
      </c>
      <c r="G5" s="8" t="s">
        <v>135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0</v>
      </c>
      <c r="M6" s="49">
        <f>L6*126.87*1.202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9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2.13</v>
      </c>
      <c r="M9" s="49">
        <f t="shared" si="0"/>
        <v>324.82018619999997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4.26</v>
      </c>
      <c r="M11" s="49">
        <f t="shared" si="0"/>
        <v>649.6403723999999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9">
        <f t="shared" si="0"/>
        <v>323.2952088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102</v>
      </c>
      <c r="J17" s="15" t="s">
        <v>53</v>
      </c>
      <c r="K17" s="26" t="s">
        <v>85</v>
      </c>
      <c r="L17" s="21">
        <v>0</v>
      </c>
      <c r="M17" s="49">
        <f t="shared" si="0"/>
        <v>0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9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9">
        <f t="shared" si="0"/>
        <v>76.24887</v>
      </c>
    </row>
    <row r="20" spans="1:13" ht="12.75">
      <c r="A20" t="s">
        <v>105</v>
      </c>
      <c r="J20" s="20"/>
      <c r="K20" s="27" t="s">
        <v>57</v>
      </c>
      <c r="L20" s="28">
        <f>SUM(L6:L19)</f>
        <v>9.01</v>
      </c>
      <c r="M20" s="34">
        <f>SUM(M6:M19)</f>
        <v>1374.0046373999999</v>
      </c>
    </row>
    <row r="21" spans="1:11" ht="12.75">
      <c r="A21" t="s">
        <v>131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140</v>
      </c>
      <c r="L24" s="25">
        <v>1.5</v>
      </c>
      <c r="M24" s="33">
        <f>L24*126.87*1.202*1.15</f>
        <v>263.0586015</v>
      </c>
    </row>
    <row r="25" spans="1:13" ht="12.75">
      <c r="A25" t="s">
        <v>109</v>
      </c>
      <c r="J25" s="20">
        <v>2</v>
      </c>
      <c r="K25" s="20" t="s">
        <v>143</v>
      </c>
      <c r="L25" s="49">
        <v>99.5</v>
      </c>
      <c r="M25" s="33">
        <f aca="true" t="shared" si="1" ref="M25:M35">L25*126.87*1.202*1.15</f>
        <v>17449.5538995</v>
      </c>
    </row>
    <row r="26" spans="1:13" ht="12.75">
      <c r="A26" t="s">
        <v>110</v>
      </c>
      <c r="J26" s="20">
        <v>3</v>
      </c>
      <c r="K26" s="20" t="s">
        <v>144</v>
      </c>
      <c r="L26" s="25">
        <v>3.12</v>
      </c>
      <c r="M26" s="33">
        <f t="shared" si="1"/>
        <v>547.16189112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J27" s="20">
        <v>4</v>
      </c>
      <c r="K27" s="20" t="s">
        <v>145</v>
      </c>
      <c r="L27" s="25">
        <v>1.62</v>
      </c>
      <c r="M27" s="33">
        <f t="shared" si="1"/>
        <v>284.10328962</v>
      </c>
    </row>
    <row r="28" spans="1:13" ht="12.75">
      <c r="A28" t="s">
        <v>112</v>
      </c>
      <c r="B28" s="1"/>
      <c r="C28" s="1"/>
      <c r="D28" s="1"/>
      <c r="J28" s="20">
        <v>5</v>
      </c>
      <c r="K28" s="20" t="s">
        <v>148</v>
      </c>
      <c r="L28" s="49">
        <v>1.62</v>
      </c>
      <c r="M28" s="33">
        <f t="shared" si="1"/>
        <v>284.10328962</v>
      </c>
    </row>
    <row r="29" spans="1:13" ht="12.75">
      <c r="A29" t="s">
        <v>113</v>
      </c>
      <c r="B29" s="1"/>
      <c r="C29" s="8"/>
      <c r="D29" s="8"/>
      <c r="J29" s="20">
        <v>6</v>
      </c>
      <c r="K29" s="20" t="s">
        <v>150</v>
      </c>
      <c r="L29" s="25">
        <v>2.8</v>
      </c>
      <c r="M29" s="33">
        <f t="shared" si="1"/>
        <v>491.0427227999999</v>
      </c>
    </row>
    <row r="30" spans="10:13" ht="12.75">
      <c r="J30" s="20">
        <v>7</v>
      </c>
      <c r="K30" s="20" t="s">
        <v>154</v>
      </c>
      <c r="L30" s="25">
        <f>2*0.96</f>
        <v>1.92</v>
      </c>
      <c r="M30" s="33">
        <f t="shared" si="1"/>
        <v>336.71500991999994</v>
      </c>
    </row>
    <row r="31" spans="2:13" ht="12.75">
      <c r="B31" t="s">
        <v>0</v>
      </c>
      <c r="J31" s="20">
        <v>8</v>
      </c>
      <c r="K31" s="20" t="s">
        <v>157</v>
      </c>
      <c r="L31" s="25">
        <v>8.12</v>
      </c>
      <c r="M31" s="33">
        <f t="shared" si="1"/>
        <v>1424.0238961199998</v>
      </c>
    </row>
    <row r="32" spans="10:13" ht="12.75">
      <c r="J32" s="20">
        <v>9</v>
      </c>
      <c r="K32" s="20" t="s">
        <v>165</v>
      </c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 t="s">
        <v>166</v>
      </c>
      <c r="L33" s="25">
        <v>1.07</v>
      </c>
      <c r="M33" s="33">
        <f t="shared" si="1"/>
        <v>187.64846906999998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 t="s">
        <v>167</v>
      </c>
      <c r="L34" s="25">
        <f>0.18*7.1</f>
        <v>1.2779999999999998</v>
      </c>
      <c r="M34" s="33">
        <f t="shared" si="1"/>
        <v>224.1259284779999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122.54800000000002</v>
      </c>
      <c r="M36" s="34">
        <f>SUM(M24:M35)</f>
        <v>21491.536997748004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62413.14</v>
      </c>
      <c r="J40" s="20">
        <v>1</v>
      </c>
      <c r="K40" s="20" t="s">
        <v>141</v>
      </c>
      <c r="L40" s="25" t="s">
        <v>142</v>
      </c>
      <c r="M40" s="25">
        <v>425</v>
      </c>
    </row>
    <row r="41" spans="1:13" ht="12.75">
      <c r="A41" t="s">
        <v>7</v>
      </c>
      <c r="F41" s="5">
        <v>68082.49</v>
      </c>
      <c r="J41" s="20">
        <v>2</v>
      </c>
      <c r="K41" s="20" t="s">
        <v>146</v>
      </c>
      <c r="L41" s="25" t="s">
        <v>149</v>
      </c>
      <c r="M41" s="25">
        <f>4*242.09</f>
        <v>968.36</v>
      </c>
    </row>
    <row r="42" spans="2:13" ht="12.75">
      <c r="B42" t="s">
        <v>8</v>
      </c>
      <c r="F42" s="9">
        <f>F41/F40</f>
        <v>1.0908358400170222</v>
      </c>
      <c r="J42" s="20">
        <v>3</v>
      </c>
      <c r="K42" s="20" t="s">
        <v>151</v>
      </c>
      <c r="L42" s="25" t="s">
        <v>142</v>
      </c>
      <c r="M42" s="25">
        <v>1971.5</v>
      </c>
    </row>
    <row r="43" spans="1:13" ht="12.75">
      <c r="A43" s="7" t="s">
        <v>130</v>
      </c>
      <c r="B43" s="7"/>
      <c r="C43" s="7"/>
      <c r="D43" s="7"/>
      <c r="E43" s="7"/>
      <c r="F43" s="5">
        <f>250+100+400+400+250</f>
        <v>1400</v>
      </c>
      <c r="J43" s="20">
        <v>4</v>
      </c>
      <c r="K43" s="20" t="s">
        <v>152</v>
      </c>
      <c r="L43" s="25" t="s">
        <v>142</v>
      </c>
      <c r="M43" s="25">
        <v>21.42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69482.49</v>
      </c>
      <c r="J44" s="20">
        <v>5</v>
      </c>
      <c r="K44" s="20" t="s">
        <v>153</v>
      </c>
      <c r="L44" s="25" t="s">
        <v>147</v>
      </c>
      <c r="M44" s="25">
        <f>2*298</f>
        <v>596</v>
      </c>
    </row>
    <row r="45" spans="10:13" ht="12.75">
      <c r="J45" s="20">
        <v>6</v>
      </c>
      <c r="K45" s="20" t="s">
        <v>155</v>
      </c>
      <c r="L45" s="25" t="s">
        <v>156</v>
      </c>
      <c r="M45" s="25">
        <v>118</v>
      </c>
    </row>
    <row r="46" spans="2:13" ht="12.75">
      <c r="B46" s="1" t="s">
        <v>10</v>
      </c>
      <c r="C46" s="1"/>
      <c r="J46" s="20">
        <v>7</v>
      </c>
      <c r="K46" s="20" t="s">
        <v>158</v>
      </c>
      <c r="L46" s="25" t="s">
        <v>159</v>
      </c>
      <c r="M46" s="25">
        <f>3*2695.83</f>
        <v>8087.49</v>
      </c>
    </row>
    <row r="47" spans="10:13" ht="12.75">
      <c r="J47" s="20">
        <v>8</v>
      </c>
      <c r="K47" s="20" t="s">
        <v>160</v>
      </c>
      <c r="L47" s="25" t="s">
        <v>161</v>
      </c>
      <c r="M47" s="25">
        <f>2*156</f>
        <v>312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162</v>
      </c>
      <c r="L48" s="25" t="s">
        <v>163</v>
      </c>
      <c r="M48" s="25">
        <f>5*21.8</f>
        <v>109</v>
      </c>
    </row>
    <row r="49" spans="1:13" ht="12.75">
      <c r="A49" t="s">
        <v>12</v>
      </c>
      <c r="F49" s="11">
        <f>(2800+650)*1.202</f>
        <v>4146.9</v>
      </c>
      <c r="J49" s="20">
        <v>10</v>
      </c>
      <c r="K49" s="20" t="s">
        <v>164</v>
      </c>
      <c r="L49" s="25" t="s">
        <v>147</v>
      </c>
      <c r="M49" s="25">
        <f>2*40</f>
        <v>80</v>
      </c>
    </row>
    <row r="50" spans="1:13" ht="12.75">
      <c r="A50" s="6" t="s">
        <v>82</v>
      </c>
      <c r="F50" s="11">
        <f>3300*1.202</f>
        <v>3966.6</v>
      </c>
      <c r="J50" s="20">
        <v>11</v>
      </c>
      <c r="K50" s="20" t="s">
        <v>168</v>
      </c>
      <c r="L50" s="25" t="s">
        <v>169</v>
      </c>
      <c r="M50" s="25">
        <f>18*13.99</f>
        <v>251.82</v>
      </c>
    </row>
    <row r="51" spans="1:13" ht="12.75">
      <c r="A51" s="6" t="s">
        <v>86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8113.5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1.99</v>
      </c>
      <c r="E54" t="s">
        <v>14</v>
      </c>
      <c r="F54" s="11">
        <f>E33*D54</f>
        <v>6323.225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512</v>
      </c>
      <c r="C55" t="s">
        <v>13</v>
      </c>
      <c r="D55" s="5">
        <v>0.4</v>
      </c>
      <c r="E55" t="s">
        <v>14</v>
      </c>
      <c r="F55" s="5">
        <f>B55*D55</f>
        <v>204.8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6528.025000000001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53" t="s">
        <v>136</v>
      </c>
      <c r="B59" s="61"/>
      <c r="C59" s="53"/>
      <c r="D59" s="62"/>
      <c r="E59" s="53"/>
      <c r="F59" s="62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12940.59</v>
      </c>
    </row>
    <row r="62" spans="1:13" ht="12.75">
      <c r="A62" t="s">
        <v>18</v>
      </c>
      <c r="C62" s="53">
        <v>178887</v>
      </c>
      <c r="D62">
        <v>228897.7</v>
      </c>
      <c r="E62">
        <v>3177.5</v>
      </c>
      <c r="F62" s="35">
        <f>C62/D62*E62</f>
        <v>2483.264106629293</v>
      </c>
      <c r="J62" s="46"/>
      <c r="K62" s="46"/>
      <c r="L62" s="47"/>
      <c r="M62" s="48"/>
    </row>
    <row r="63" spans="1:6" ht="12.75">
      <c r="A63" t="s">
        <v>19</v>
      </c>
      <c r="F63" s="35">
        <f>M20</f>
        <v>1374.0046373999999</v>
      </c>
    </row>
    <row r="64" spans="1:6" ht="12.75">
      <c r="A64" t="s">
        <v>20</v>
      </c>
      <c r="F64" s="11">
        <f>M36</f>
        <v>21491.536997748004</v>
      </c>
    </row>
    <row r="65" spans="1:6" ht="12.75">
      <c r="A65" t="s">
        <v>74</v>
      </c>
      <c r="F65" s="5">
        <v>0</v>
      </c>
    </row>
    <row r="66" spans="1:6" ht="12.75">
      <c r="A66" t="s">
        <v>21</v>
      </c>
      <c r="F66" s="11">
        <f>M61</f>
        <v>12940.59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0.38</v>
      </c>
      <c r="E69" t="s">
        <v>14</v>
      </c>
      <c r="F69" s="11">
        <f>B69*D69</f>
        <v>1207.45</v>
      </c>
    </row>
    <row r="70" spans="1:6" ht="12.75">
      <c r="A70" s="53" t="s">
        <v>80</v>
      </c>
      <c r="B70" s="53"/>
      <c r="C70" s="53"/>
      <c r="D70" s="60"/>
      <c r="E70" s="53"/>
      <c r="F70" s="60">
        <v>0</v>
      </c>
    </row>
    <row r="71" spans="1:6" ht="12.75">
      <c r="A71" s="44" t="s">
        <v>87</v>
      </c>
      <c r="B71" s="44"/>
      <c r="C71" s="44"/>
      <c r="D71" s="52">
        <v>0</v>
      </c>
      <c r="E71" s="44"/>
      <c r="F71" s="52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39496.845741777295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0.26</v>
      </c>
      <c r="E74" t="s">
        <v>14</v>
      </c>
      <c r="F74" s="11">
        <f>B74*D74</f>
        <v>826.15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1.15</v>
      </c>
      <c r="E77" t="s">
        <v>14</v>
      </c>
      <c r="F77" s="11">
        <f>B77*D77</f>
        <v>3654.1249999999995</v>
      </c>
    </row>
    <row r="78" spans="1:6" ht="12.75">
      <c r="A78" s="4" t="s">
        <v>28</v>
      </c>
      <c r="F78" s="32">
        <f>F74+F77</f>
        <v>4480.275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2.62</v>
      </c>
      <c r="E81" t="s">
        <v>14</v>
      </c>
      <c r="F81" s="11">
        <f>B81*D81</f>
        <v>8325.050000000001</v>
      </c>
    </row>
    <row r="82" spans="1:9" ht="12.75">
      <c r="A82" s="4" t="s">
        <v>31</v>
      </c>
      <c r="F82" s="8">
        <f>SUM(F81)</f>
        <v>8325.050000000001</v>
      </c>
      <c r="I82" s="7"/>
    </row>
    <row r="83" spans="1:6" ht="12.75">
      <c r="A83" s="50" t="s">
        <v>79</v>
      </c>
      <c r="B83" s="44"/>
      <c r="C83" s="44"/>
      <c r="D83" s="45">
        <v>0</v>
      </c>
      <c r="E83" s="44"/>
      <c r="F83" s="51">
        <f>D83*E33</f>
        <v>0</v>
      </c>
    </row>
    <row r="84" spans="1:6" ht="12.75">
      <c r="A84" s="1" t="s">
        <v>32</v>
      </c>
      <c r="B84" s="1"/>
      <c r="F84" s="32">
        <f>F52+F56+F60+F72+F78+F82+F83</f>
        <v>73248.6957417773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4248.424353023082</v>
      </c>
    </row>
    <row r="86" spans="1:6" ht="12.75">
      <c r="A86" s="1"/>
      <c r="B86" s="36" t="s">
        <v>132</v>
      </c>
      <c r="C86" s="36"/>
      <c r="D86" s="1"/>
      <c r="E86" s="58"/>
      <c r="F86" s="59">
        <v>7987.98</v>
      </c>
    </row>
    <row r="87" spans="1:6" ht="12.75">
      <c r="A87" s="1"/>
      <c r="B87" s="36" t="s">
        <v>133</v>
      </c>
      <c r="C87" s="36"/>
      <c r="D87" s="1"/>
      <c r="E87" s="58"/>
      <c r="F87" s="59">
        <v>603.59</v>
      </c>
    </row>
    <row r="88" spans="1:6" ht="12.75">
      <c r="A88" s="1"/>
      <c r="B88" s="36" t="s">
        <v>134</v>
      </c>
      <c r="C88" s="36"/>
      <c r="D88" s="1"/>
      <c r="E88" s="58"/>
      <c r="F88" s="59">
        <v>3812.04</v>
      </c>
    </row>
    <row r="89" spans="1:6" ht="13.5">
      <c r="A89" s="12" t="s">
        <v>34</v>
      </c>
      <c r="B89" s="12"/>
      <c r="C89" s="12"/>
      <c r="D89" s="12"/>
      <c r="E89" s="12"/>
      <c r="F89" s="31">
        <f>F84+F85+F86+F87+F88</f>
        <v>89900.73009480037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139</v>
      </c>
    </row>
    <row r="91" spans="1:6" ht="12.75">
      <c r="A91" s="13"/>
      <c r="B91" s="39">
        <v>43252</v>
      </c>
      <c r="C91" s="40">
        <v>-257852</v>
      </c>
      <c r="D91" s="42">
        <f>F44</f>
        <v>69482.49</v>
      </c>
      <c r="E91" s="42">
        <f>F89</f>
        <v>89900.73009480037</v>
      </c>
      <c r="F91" s="43">
        <f>C91+D91-E91</f>
        <v>-278270.24009480036</v>
      </c>
    </row>
    <row r="93" spans="1:6" ht="13.5" thickBot="1">
      <c r="A93" t="s">
        <v>115</v>
      </c>
      <c r="C93" s="55">
        <v>43252</v>
      </c>
      <c r="D93" s="8" t="s">
        <v>116</v>
      </c>
      <c r="E93" s="55">
        <v>43281</v>
      </c>
      <c r="F93" t="s">
        <v>117</v>
      </c>
    </row>
    <row r="94" spans="1:7" ht="13.5" thickBot="1">
      <c r="A94" t="s">
        <v>118</v>
      </c>
      <c r="F94" s="56">
        <f>E91</f>
        <v>89900.73009480037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2017-08-21T12:50:21Z</cp:lastPrinted>
  <dcterms:created xsi:type="dcterms:W3CDTF">2008-08-18T07:30:19Z</dcterms:created>
  <dcterms:modified xsi:type="dcterms:W3CDTF">2018-09-03T06:31:59Z</dcterms:modified>
  <cp:category/>
  <cp:version/>
  <cp:contentType/>
  <cp:contentStatus/>
</cp:coreProperties>
</file>