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0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<sst xmlns="http://schemas.openxmlformats.org/spreadsheetml/2006/main" count="158" uniqueCount="135">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</sst>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80" zoomScaleNormal="80" zoomScalePageLayoutView="0" workbookViewId="0" topLeftCell="A43">
      <selection activeCell="D75" sqref="D7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8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53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132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L6*126.87*1.202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L7*126.87*1.202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3.69</v>
      </c>
      <c r="M9" s="44">
        <f t="shared" si="0"/>
        <v>562.7166606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1126.9582986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562.7166606</v>
      </c>
    </row>
    <row r="14" spans="1:13" ht="12.75">
      <c r="A14" t="s">
        <v>96</v>
      </c>
      <c r="J14" s="20">
        <v>5</v>
      </c>
      <c r="K14" s="19" t="s">
        <v>43</v>
      </c>
      <c r="L14" s="25">
        <v>8</v>
      </c>
      <c r="M14" s="44">
        <f t="shared" si="0"/>
        <v>1219.98192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3.69</v>
      </c>
      <c r="M16" s="44">
        <f t="shared" si="0"/>
        <v>562.7166606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1143.73305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76.24887</v>
      </c>
    </row>
    <row r="20" spans="1:13" ht="12.75">
      <c r="A20" t="s">
        <v>127</v>
      </c>
      <c r="J20" s="20"/>
      <c r="K20" s="27" t="s">
        <v>51</v>
      </c>
      <c r="L20" s="28">
        <f>SUM(L6:L19)</f>
        <v>35.81</v>
      </c>
      <c r="M20" s="33">
        <f>SUM(M6:M19)</f>
        <v>5460.9440694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/>
      <c r="L24" s="44"/>
      <c r="M24" s="32">
        <f>L24*126.87*1.202*1.15</f>
        <v>0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L25*126.87*1.202*1.15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50" t="s">
        <v>109</v>
      </c>
      <c r="B28" s="50"/>
      <c r="C28" s="50"/>
      <c r="D28" s="50"/>
      <c r="E28" s="50"/>
      <c r="F28" s="50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</v>
      </c>
      <c r="M35" s="33">
        <f>SUM(M24:M34)</f>
        <v>0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f>47594.31-0.01</f>
        <v>47594.299999999996</v>
      </c>
      <c r="J39" s="20">
        <v>1</v>
      </c>
      <c r="K39" s="20"/>
      <c r="L39" s="25"/>
      <c r="M39" s="25"/>
    </row>
    <row r="40" spans="1:13" ht="12.75">
      <c r="A40" t="s">
        <v>7</v>
      </c>
      <c r="F40" s="5">
        <v>46661.46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0.9804001739704125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</f>
        <v>1300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47961.46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(3920+480+556)*1.202</f>
        <v>5957.112</v>
      </c>
      <c r="J48" s="20">
        <v>10</v>
      </c>
      <c r="K48" s="20"/>
      <c r="L48" s="25"/>
      <c r="M48" s="25"/>
    </row>
    <row r="49" spans="1:13" ht="12.75">
      <c r="A49" s="6" t="s">
        <v>15</v>
      </c>
      <c r="F49" s="5">
        <f>3250*1.202</f>
        <v>3906.5</v>
      </c>
      <c r="J49" s="20">
        <v>11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9863.612000000001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6643.615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6643.615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9">
        <v>185357</v>
      </c>
      <c r="D57">
        <v>228897.7</v>
      </c>
      <c r="E57">
        <v>3338.5</v>
      </c>
      <c r="F57" s="34">
        <f>C57/D57*E57</f>
        <v>2703.4537459310422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5460.9440694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0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0</v>
      </c>
    </row>
    <row r="61" spans="1:6" ht="12.75">
      <c r="A61" t="s">
        <v>21</v>
      </c>
      <c r="F61" s="11">
        <f>M60</f>
        <v>0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0.28</v>
      </c>
      <c r="E64" t="s">
        <v>14</v>
      </c>
      <c r="F64" s="11">
        <f>B64*D64</f>
        <v>934.7800000000001</v>
      </c>
    </row>
    <row r="65" spans="1:6" ht="12.75">
      <c r="A65" t="s">
        <v>83</v>
      </c>
      <c r="D65" s="11"/>
      <c r="F65" s="11">
        <f>D65*E32</f>
        <v>0</v>
      </c>
    </row>
    <row r="66" spans="1:6" ht="12.75">
      <c r="A66" s="4" t="s">
        <v>68</v>
      </c>
      <c r="B66" s="10"/>
      <c r="C66" s="10"/>
      <c r="D66">
        <v>0</v>
      </c>
      <c r="F66" s="31">
        <f>SUM(F57:F65)</f>
        <v>9099.177815331042</v>
      </c>
    </row>
    <row r="67" spans="1:6" ht="12.75">
      <c r="A67" s="4" t="s">
        <v>69</v>
      </c>
      <c r="F67" s="5"/>
    </row>
    <row r="68" spans="1:6" ht="12.75">
      <c r="A68" t="s">
        <v>24</v>
      </c>
      <c r="B68">
        <v>3338.5</v>
      </c>
      <c r="C68" t="s">
        <v>59</v>
      </c>
      <c r="D68" s="5">
        <v>0.25</v>
      </c>
      <c r="E68" t="s">
        <v>14</v>
      </c>
      <c r="F68" s="11">
        <f>B68*D68</f>
        <v>834.625</v>
      </c>
    </row>
    <row r="69" spans="1:6" ht="12.75">
      <c r="A69" t="s">
        <v>25</v>
      </c>
      <c r="F69" s="5"/>
    </row>
    <row r="70" spans="1:6" ht="12.75">
      <c r="A70" s="7" t="s">
        <v>65</v>
      </c>
      <c r="F70" s="5"/>
    </row>
    <row r="71" spans="2:6" ht="12.75">
      <c r="B71">
        <v>3338.5</v>
      </c>
      <c r="C71" t="s">
        <v>13</v>
      </c>
      <c r="D71" s="11">
        <v>0.92</v>
      </c>
      <c r="E71" t="s">
        <v>14</v>
      </c>
      <c r="F71" s="11">
        <f>B71*D71</f>
        <v>3071.42</v>
      </c>
    </row>
    <row r="72" spans="1:6" ht="12.75">
      <c r="A72" s="4" t="s">
        <v>70</v>
      </c>
      <c r="F72" s="31">
        <f>F68+F71</f>
        <v>3906.045</v>
      </c>
    </row>
    <row r="73" ht="12.75">
      <c r="A73" s="4" t="s">
        <v>71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3338.5</v>
      </c>
      <c r="C75" t="s">
        <v>13</v>
      </c>
      <c r="D75" s="11">
        <v>2.34</v>
      </c>
      <c r="E75" t="s">
        <v>14</v>
      </c>
      <c r="F75" s="11">
        <f>B75*D75</f>
        <v>7812.089999999999</v>
      </c>
    </row>
    <row r="76" spans="1:6" ht="12.75">
      <c r="A76" s="4" t="s">
        <v>72</v>
      </c>
      <c r="F76" s="31">
        <f>SUM(F75)</f>
        <v>7812.089999999999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26</v>
      </c>
      <c r="B78" s="1"/>
      <c r="F78" s="31">
        <f>F51+F55+F66+F72+F76+F77</f>
        <v>37324.53981533104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f>F78*5.8%</f>
        <v>2164.8233092892</v>
      </c>
    </row>
    <row r="80" spans="1:6" ht="12.75">
      <c r="A80" s="1"/>
      <c r="B80" s="35" t="s">
        <v>128</v>
      </c>
      <c r="C80" s="35"/>
      <c r="D80" s="1"/>
      <c r="E80" s="54"/>
      <c r="F80" s="56">
        <v>113.88</v>
      </c>
    </row>
    <row r="81" spans="1:6" ht="12.75">
      <c r="A81" s="1"/>
      <c r="B81" s="35" t="s">
        <v>129</v>
      </c>
      <c r="C81" s="35"/>
      <c r="D81" s="1"/>
      <c r="E81" s="54"/>
      <c r="F81" s="55">
        <v>296.25</v>
      </c>
    </row>
    <row r="82" spans="1:6" ht="12.75">
      <c r="A82" s="1"/>
      <c r="B82" s="35" t="s">
        <v>130</v>
      </c>
      <c r="C82" s="35"/>
      <c r="D82" s="1"/>
      <c r="E82" s="54"/>
      <c r="F82" s="55">
        <f>1227.68+237.77</f>
        <v>1465.45</v>
      </c>
    </row>
    <row r="83" spans="1:6" ht="14.25">
      <c r="A83" s="12" t="s">
        <v>28</v>
      </c>
      <c r="B83" s="12"/>
      <c r="C83" s="12"/>
      <c r="D83" s="12"/>
      <c r="E83" s="12"/>
      <c r="F83" s="41">
        <f>F78+F79+F80+F81+F82</f>
        <v>41364.94312462023</v>
      </c>
    </row>
    <row r="84" spans="2:9" ht="12.75">
      <c r="B84" s="36" t="s">
        <v>60</v>
      </c>
      <c r="C84" s="37" t="s">
        <v>61</v>
      </c>
      <c r="D84" s="22" t="s">
        <v>62</v>
      </c>
      <c r="E84" s="22" t="s">
        <v>63</v>
      </c>
      <c r="F84" s="40" t="s">
        <v>134</v>
      </c>
      <c r="I84" s="7"/>
    </row>
    <row r="85" spans="1:6" ht="12.75">
      <c r="A85" s="13"/>
      <c r="B85" s="38">
        <v>43313</v>
      </c>
      <c r="C85" s="39">
        <v>94953</v>
      </c>
      <c r="D85" s="42">
        <f>F43</f>
        <v>47961.46</v>
      </c>
      <c r="E85" s="42">
        <f>F83</f>
        <v>41364.94312462023</v>
      </c>
      <c r="F85" s="43">
        <f>C85+D85-E85</f>
        <v>101549.51687537976</v>
      </c>
    </row>
    <row r="87" spans="1:6" ht="13.5" thickBot="1">
      <c r="A87" t="s">
        <v>111</v>
      </c>
      <c r="C87" s="51">
        <v>43313</v>
      </c>
      <c r="D87" s="8" t="s">
        <v>112</v>
      </c>
      <c r="E87" s="51">
        <v>43343</v>
      </c>
      <c r="F87" t="s">
        <v>113</v>
      </c>
    </row>
    <row r="88" spans="1:7" ht="13.5" thickBot="1">
      <c r="A88" t="s">
        <v>114</v>
      </c>
      <c r="F88" s="52">
        <f>E85</f>
        <v>41364.94312462023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2017-08-21T12:52:03Z</cp:lastPrinted>
  <dcterms:created xsi:type="dcterms:W3CDTF">2008-08-18T07:30:19Z</dcterms:created>
  <dcterms:modified xsi:type="dcterms:W3CDTF">2018-10-29T11:37:11Z</dcterms:modified>
  <cp:category/>
  <cp:version/>
  <cp:contentType/>
  <cp:contentStatus/>
</cp:coreProperties>
</file>