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<sst xmlns="http://schemas.openxmlformats.org/spreadsheetml/2006/main" count="172" uniqueCount="147">
  <si>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</si>
  <si>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</si>
  <si>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</si>
  <si>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</si>
  <si>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</si>
  <si>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</si>
  <si>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</si>
  <si>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</si>
  <si>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</si>
  <si>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</si>
  <si>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</si>
  <si>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</si>
  <si>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</si>
  <si>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</si>
  <si>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</si>
  <si>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</si>
  <si>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</si>
  <si>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</si>
  <si>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</si>
  <si>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</si>
  <si>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</si>
  <si>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</si>
  <si>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</si>
  <si>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</si>
  <si>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</si>
  <si>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</si>
  <si>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</si>
  <si>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</si>
  <si>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</si>
  <si>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</si>
  <si>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</si>
  <si>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</si>
  <si>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</si>
  <si>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</si>
  <si>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</si>
  <si>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</si>
  <si>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</si>
  <si>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</si>
  <si>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</si>
  <si>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</si>
  <si>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</si>
  <si>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</si>
  <si>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</si>
  <si>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</si>
  <si>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</si>
  <si>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</si>
  <si>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</si>
  <si>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</si>
  <si>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</si>
  <si>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</si>
  <si>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</si>
  <si>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</si>
  <si>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</si>
  <si>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</si>
  <si>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</si>
  <si>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</si>
  <si>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</si>
  <si>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</si>
  <si>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</si>
  <si>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</si>
  <si>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</si>
  <si>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</si>
  <si>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</si>
  <si>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</si>
  <si>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</si>
  <si>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</si>
  <si>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</si>
  <si>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</si>
  <si>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</si>
  <si>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</si>
  <si>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</si>
  <si>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</si>
  <si>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</si>
  <si>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</si>
  <si>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</si>
  <si>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</si>
  <si>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</si>
  <si>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</si>
  <si>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</si>
  <si>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</si>
  <si>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</si>
  <si>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</si>
  <si>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</si>
  <si>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</si>
  <si>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</si>
  <si>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</si>
  <si>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</si>
  <si>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</si>
  <si>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</si>
  <si>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</si>
  <si>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</si>
  <si>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</si>
  <si>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</si>
  <si>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</si>
  <si>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</si>
  <si>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</si>
  <si>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</si>
  <si>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</si>
  <si>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</si>
  <si>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</si>
  <si>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</si>
  <si>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</si>
  <si>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</si>
  <si>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</si>
  <si>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</si>
  <si>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</si>
  <si>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</si>
  <si>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</si>
  <si>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</si>
  <si>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</si>
  <si>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</si>
  <si>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</si>
  <si>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</si>
  <si>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</si>
  <si>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</si>
  <si>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</si>
  <si>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</si>
  <si>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</si>
  <si>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</si>
  <si>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</si>
  <si>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</si>
  <si>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</si>
  <si>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</si>
  <si>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</si>
  <si>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</si>
  <si>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</si>
  <si>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</si>
  <si>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</si>
  <si>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</si>
  <si>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</si>
  <si>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</si>
  <si>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</si>
  <si>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</si>
  <si>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апреля</t>
  </si>
  <si>
    <t>за   апрель  2018 г.</t>
  </si>
  <si>
    <t>ост.на 01.05</t>
  </si>
  <si>
    <t>откачка воды из техподполий</t>
  </si>
  <si>
    <t>установка хомута (5шт)</t>
  </si>
  <si>
    <t>хомут д 15</t>
  </si>
  <si>
    <t>3шт</t>
  </si>
  <si>
    <t>хомут д 40</t>
  </si>
  <si>
    <t>2шт</t>
  </si>
  <si>
    <t>слитие и заполнение системы отопления</t>
  </si>
  <si>
    <t>смена вентиля д 15 (2шт)</t>
  </si>
  <si>
    <t>смена труб д 20 м/пл</t>
  </si>
  <si>
    <t>смена ламп (2шт) п-д2</t>
  </si>
  <si>
    <t>лампа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</si>
</sst>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7" sqref="M47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2.75">
      <c r="C2" s="1" t="s">
        <v>92</v>
      </c>
      <c r="D2" s="8">
        <v>4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50">
        <f>L6*126.87*1.202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50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10.26</v>
      </c>
      <c r="M11" s="50">
        <f t="shared" si="0"/>
        <v>1564.6268124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50">
        <f t="shared" si="0"/>
        <v>756.3887904000001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50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50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0</v>
      </c>
      <c r="M17" s="50">
        <f t="shared" si="0"/>
        <v>0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50">
        <f t="shared" si="0"/>
        <v>205.871949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50">
        <f t="shared" si="0"/>
        <v>76.24887</v>
      </c>
    </row>
    <row r="20" spans="1:13" ht="12.75">
      <c r="A20" t="s">
        <v>109</v>
      </c>
      <c r="J20" s="20"/>
      <c r="K20" s="27" t="s">
        <v>56</v>
      </c>
      <c r="L20" s="28">
        <f>SUM(L6:L19)</f>
        <v>17.07</v>
      </c>
      <c r="M20" s="34">
        <f>SUM(M6:M19)</f>
        <v>2603.1364218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23">
        <f>0.25*7</f>
        <v>1.75</v>
      </c>
      <c r="M24" s="33">
        <f>L24*126.87*1.202*1.15</f>
        <v>306.90170175</v>
      </c>
    </row>
    <row r="25" spans="1:13" ht="12.75">
      <c r="A25" t="s">
        <v>113</v>
      </c>
      <c r="J25" s="35">
        <v>2</v>
      </c>
      <c r="K25" s="36" t="s">
        <v>137</v>
      </c>
      <c r="L25" s="59">
        <f>5*2</f>
        <v>10</v>
      </c>
      <c r="M25" s="33">
        <f aca="true" t="shared" si="1" ref="M25:M39">L25*126.87*1.202*1.15</f>
        <v>1753.72401</v>
      </c>
    </row>
    <row r="26" spans="1:13" ht="12.75">
      <c r="A26" t="s">
        <v>114</v>
      </c>
      <c r="J26" s="35">
        <v>3</v>
      </c>
      <c r="K26" s="36" t="s">
        <v>136</v>
      </c>
      <c r="L26" s="59">
        <f>0.75*7</f>
        <v>5.25</v>
      </c>
      <c r="M26" s="33">
        <f t="shared" si="1"/>
        <v>920.7051052499999</v>
      </c>
    </row>
    <row r="27" spans="1:13" ht="12.75">
      <c r="A27" s="55" t="s">
        <v>115</v>
      </c>
      <c r="B27" s="55"/>
      <c r="C27" s="55"/>
      <c r="D27" s="55"/>
      <c r="E27" s="55"/>
      <c r="F27" s="55"/>
      <c r="G27" s="55"/>
      <c r="J27" s="35">
        <v>4</v>
      </c>
      <c r="K27" s="36" t="s">
        <v>142</v>
      </c>
      <c r="L27" s="59">
        <v>2.45</v>
      </c>
      <c r="M27" s="33">
        <f t="shared" si="1"/>
        <v>429.66238244999994</v>
      </c>
    </row>
    <row r="28" spans="1:13" ht="12.75">
      <c r="A28" t="s">
        <v>116</v>
      </c>
      <c r="B28" s="1"/>
      <c r="C28" s="1"/>
      <c r="D28" s="1"/>
      <c r="J28" s="35">
        <v>5</v>
      </c>
      <c r="K28" s="36" t="s">
        <v>143</v>
      </c>
      <c r="L28" s="23">
        <v>1.62</v>
      </c>
      <c r="M28" s="33">
        <f t="shared" si="1"/>
        <v>284.10328962</v>
      </c>
    </row>
    <row r="29" spans="1:13" ht="12.75">
      <c r="A29" t="s">
        <v>117</v>
      </c>
      <c r="B29" s="1"/>
      <c r="C29" s="8"/>
      <c r="D29" s="8"/>
      <c r="J29" s="35">
        <v>6</v>
      </c>
      <c r="K29" s="36" t="s">
        <v>144</v>
      </c>
      <c r="L29" s="23">
        <f>0.02*155</f>
        <v>3.1</v>
      </c>
      <c r="M29" s="33">
        <f t="shared" si="1"/>
        <v>543.6544431</v>
      </c>
    </row>
    <row r="30" spans="10:13" ht="12.75">
      <c r="J30" s="35">
        <v>7</v>
      </c>
      <c r="K30" s="36" t="s">
        <v>145</v>
      </c>
      <c r="L30" s="23">
        <v>0.14</v>
      </c>
      <c r="M30" s="33">
        <f t="shared" si="1"/>
        <v>24.552136139999998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35">
        <v>12</v>
      </c>
      <c r="K35" s="36"/>
      <c r="L35" s="23"/>
      <c r="M35" s="33">
        <f t="shared" si="1"/>
        <v>0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/>
      <c r="L36" s="23"/>
      <c r="M36" s="33">
        <f t="shared" si="1"/>
        <v>0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f>51273.5-49.89</f>
        <v>51223.61</v>
      </c>
      <c r="J40" s="20"/>
      <c r="K40" s="30" t="s">
        <v>56</v>
      </c>
      <c r="L40" s="28">
        <f>SUM(L24:L39)</f>
        <v>24.310000000000002</v>
      </c>
      <c r="M40" s="34">
        <f>SUM(M24:M39)</f>
        <v>4263.30306831</v>
      </c>
    </row>
    <row r="41" spans="1:11" ht="12.75">
      <c r="A41" t="s">
        <v>7</v>
      </c>
      <c r="F41" s="5">
        <v>58168.09</v>
      </c>
      <c r="K41" s="1" t="s">
        <v>60</v>
      </c>
    </row>
    <row r="42" spans="2:13" ht="12.75">
      <c r="B42" t="s">
        <v>8</v>
      </c>
      <c r="F42" s="9">
        <f>F41/F40</f>
        <v>1.135571858367655</v>
      </c>
      <c r="J42" s="22" t="s">
        <v>34</v>
      </c>
      <c r="K42" s="22"/>
      <c r="L42" s="22" t="s">
        <v>61</v>
      </c>
      <c r="M42" s="22" t="s">
        <v>40</v>
      </c>
    </row>
    <row r="43" spans="1:13" ht="24.75" customHeight="1">
      <c r="A43" s="63" t="s">
        <v>132</v>
      </c>
      <c r="B43" s="63"/>
      <c r="C43" s="63"/>
      <c r="D43" s="63"/>
      <c r="E43" s="62"/>
      <c r="F43" s="5">
        <f>400+250+400+(920.3*15.9)</f>
        <v>15682.77</v>
      </c>
      <c r="J43" s="23" t="s">
        <v>35</v>
      </c>
      <c r="K43" s="23" t="s">
        <v>36</v>
      </c>
      <c r="L43" s="23"/>
      <c r="M43" s="23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73850.86</v>
      </c>
      <c r="J44" s="20">
        <v>1</v>
      </c>
      <c r="K44" s="20" t="s">
        <v>138</v>
      </c>
      <c r="L44" s="25" t="s">
        <v>139</v>
      </c>
      <c r="M44" s="25">
        <f>3*176</f>
        <v>528</v>
      </c>
    </row>
    <row r="45" spans="10:13" ht="12.75">
      <c r="J45" s="20">
        <v>2</v>
      </c>
      <c r="K45" s="20" t="s">
        <v>140</v>
      </c>
      <c r="L45" s="25" t="s">
        <v>141</v>
      </c>
      <c r="M45" s="25">
        <f>2*330.84</f>
        <v>661.68</v>
      </c>
    </row>
    <row r="46" spans="2:13" ht="12.75">
      <c r="B46" s="1" t="s">
        <v>10</v>
      </c>
      <c r="C46" s="1"/>
      <c r="J46" s="20">
        <v>3</v>
      </c>
      <c r="K46" s="20" t="s">
        <v>146</v>
      </c>
      <c r="L46" s="25" t="s">
        <v>141</v>
      </c>
      <c r="M46" s="25">
        <f>2*13.96</f>
        <v>27.92</v>
      </c>
    </row>
    <row r="47" spans="10:13" ht="12.75">
      <c r="J47" s="20">
        <v>4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/>
      <c r="L48" s="25"/>
      <c r="M48" s="25"/>
    </row>
    <row r="49" spans="1:13" ht="12.75">
      <c r="A49" t="s">
        <v>12</v>
      </c>
      <c r="F49" s="11">
        <f>(4695.6+614.28)*1.202</f>
        <v>6382.47576</v>
      </c>
      <c r="J49" s="20">
        <v>6</v>
      </c>
      <c r="K49" s="20"/>
      <c r="L49" s="25"/>
      <c r="M49" s="25"/>
    </row>
    <row r="50" spans="1:13" ht="12.75">
      <c r="A50" s="6" t="s">
        <v>15</v>
      </c>
      <c r="F50" s="11">
        <f>2000*1.202</f>
        <v>2404</v>
      </c>
      <c r="J50" s="20">
        <v>7</v>
      </c>
      <c r="K50" s="20"/>
      <c r="L50" s="25"/>
      <c r="M50" s="25"/>
    </row>
    <row r="51" spans="1:13" ht="12.75">
      <c r="A51" s="6" t="s">
        <v>84</v>
      </c>
      <c r="E51" s="5">
        <v>0</v>
      </c>
      <c r="F51" s="11">
        <f>E51*E33</f>
        <v>0</v>
      </c>
      <c r="J51" s="20">
        <v>8</v>
      </c>
      <c r="K51" s="20"/>
      <c r="L51" s="25"/>
      <c r="M51" s="25"/>
    </row>
    <row r="52" spans="1:13" ht="12.75">
      <c r="A52" s="4" t="s">
        <v>74</v>
      </c>
      <c r="F52" s="32">
        <f>F49+F50+F51</f>
        <v>8786.475760000001</v>
      </c>
      <c r="J52" s="20">
        <v>9</v>
      </c>
      <c r="K52" s="25"/>
      <c r="L52" s="25"/>
      <c r="M52" s="25"/>
    </row>
    <row r="53" spans="1:13" ht="12.75">
      <c r="A53" s="4" t="s">
        <v>16</v>
      </c>
      <c r="F53" t="s">
        <v>73</v>
      </c>
      <c r="J53" s="20">
        <v>10</v>
      </c>
      <c r="K53" s="20"/>
      <c r="L53" s="25"/>
      <c r="M53" s="25"/>
    </row>
    <row r="54" spans="1:13" ht="12.75">
      <c r="A54" t="s">
        <v>75</v>
      </c>
      <c r="C54" s="13"/>
      <c r="D54" s="47">
        <v>1.99</v>
      </c>
      <c r="E54" s="13" t="s">
        <v>14</v>
      </c>
      <c r="F54" s="11">
        <f>E33*D54</f>
        <v>7275.44</v>
      </c>
      <c r="J54" s="20">
        <v>11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12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7275.44</v>
      </c>
      <c r="J56" s="20">
        <v>13</v>
      </c>
      <c r="K56" s="20"/>
      <c r="L56" s="25"/>
      <c r="M56" s="25"/>
    </row>
    <row r="57" spans="1:13" ht="12.75">
      <c r="A57" s="4" t="s">
        <v>18</v>
      </c>
      <c r="B57" s="4"/>
      <c r="J57" s="20">
        <v>14</v>
      </c>
      <c r="K57" s="20"/>
      <c r="L57" s="25"/>
      <c r="M57" s="25"/>
    </row>
    <row r="58" spans="1:13" ht="12.75">
      <c r="A58" t="s">
        <v>19</v>
      </c>
      <c r="C58" s="54">
        <v>179267</v>
      </c>
      <c r="D58">
        <v>228897.7</v>
      </c>
      <c r="E58">
        <v>3654.2</v>
      </c>
      <c r="F58" s="37">
        <f>C58/D58*E58</f>
        <v>2861.878784277867</v>
      </c>
      <c r="J58" s="20">
        <v>15</v>
      </c>
      <c r="K58" s="20"/>
      <c r="L58" s="25"/>
      <c r="M58" s="25"/>
    </row>
    <row r="59" spans="1:13" ht="14.25" customHeight="1">
      <c r="A59" t="s">
        <v>20</v>
      </c>
      <c r="F59" s="37">
        <f>M20</f>
        <v>2603.1364218</v>
      </c>
      <c r="J59" s="20">
        <v>16</v>
      </c>
      <c r="K59" s="20"/>
      <c r="L59" s="25"/>
      <c r="M59" s="25"/>
    </row>
    <row r="60" spans="1:13" ht="12.75">
      <c r="A60" t="s">
        <v>21</v>
      </c>
      <c r="F60" s="11">
        <f>M40</f>
        <v>4263.30306831</v>
      </c>
      <c r="J60" s="20"/>
      <c r="K60" s="20"/>
      <c r="L60" s="31" t="s">
        <v>63</v>
      </c>
      <c r="M60" s="28">
        <f>SUM(M44:M59)</f>
        <v>1217.6</v>
      </c>
    </row>
    <row r="61" spans="1:6" ht="12.75">
      <c r="A61" t="s">
        <v>70</v>
      </c>
      <c r="F61" s="5">
        <v>0</v>
      </c>
    </row>
    <row r="62" spans="1:6" ht="12.75">
      <c r="A62" t="s">
        <v>22</v>
      </c>
      <c r="F62" s="5">
        <f>M60</f>
        <v>1217.6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0.28</v>
      </c>
      <c r="E65" t="s">
        <v>14</v>
      </c>
      <c r="F65" s="11">
        <f>B65*D65</f>
        <v>1023.6800000000001</v>
      </c>
    </row>
    <row r="66" spans="1:6" ht="12.75">
      <c r="A66" s="54" t="s">
        <v>76</v>
      </c>
      <c r="B66" s="54"/>
      <c r="C66" s="54"/>
      <c r="D66" s="58"/>
      <c r="E66" s="54"/>
      <c r="F66" s="58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11969.598274387869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0.24</v>
      </c>
      <c r="E70" t="s">
        <v>14</v>
      </c>
      <c r="F70" s="11">
        <f>B70*D70</f>
        <v>877.4399999999999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0.99</v>
      </c>
      <c r="E73" t="s">
        <v>14</v>
      </c>
      <c r="F73" s="11">
        <f>B73*D73</f>
        <v>3619.44</v>
      </c>
    </row>
    <row r="74" spans="1:6" ht="12.75">
      <c r="A74" s="4" t="s">
        <v>29</v>
      </c>
      <c r="F74" s="32">
        <f>F70+F73</f>
        <v>4496.88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2.01</v>
      </c>
      <c r="E77" t="s">
        <v>14</v>
      </c>
      <c r="F77" s="11">
        <f>B77*D77</f>
        <v>7348.5599999999995</v>
      </c>
    </row>
    <row r="78" spans="1:6" ht="12.75">
      <c r="A78" s="4" t="s">
        <v>31</v>
      </c>
      <c r="F78" s="32">
        <f>SUM(F77)</f>
        <v>7348.5599999999995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39876.95403438787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2312.8633339944963</v>
      </c>
      <c r="I81" s="7"/>
    </row>
    <row r="82" spans="1:9" ht="12.75">
      <c r="A82" s="1"/>
      <c r="B82" s="38" t="s">
        <v>128</v>
      </c>
      <c r="C82" s="38"/>
      <c r="D82" s="1"/>
      <c r="E82" s="60"/>
      <c r="F82" s="61">
        <v>2311.54</v>
      </c>
      <c r="I82" s="7"/>
    </row>
    <row r="83" spans="1:9" ht="12.75">
      <c r="A83" s="1"/>
      <c r="B83" s="38" t="s">
        <v>129</v>
      </c>
      <c r="C83" s="38"/>
      <c r="D83" s="1"/>
      <c r="E83" s="60"/>
      <c r="F83" s="61">
        <v>292.19</v>
      </c>
      <c r="I83" s="7"/>
    </row>
    <row r="84" spans="1:9" ht="12.75">
      <c r="A84" s="1"/>
      <c r="B84" s="38" t="s">
        <v>130</v>
      </c>
      <c r="C84" s="38"/>
      <c r="D84" s="1"/>
      <c r="E84" s="60"/>
      <c r="F84" s="61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4">
        <f>F80+F81+F82+F83+F84</f>
        <v>44793.547368382366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43191</v>
      </c>
      <c r="C87" s="42">
        <v>14516</v>
      </c>
      <c r="D87" s="45">
        <f>F44</f>
        <v>73850.86</v>
      </c>
      <c r="E87" s="45">
        <f>F85</f>
        <v>44793.547368382366</v>
      </c>
      <c r="F87" s="46">
        <f>C87+D87-E87</f>
        <v>43573.312631617635</v>
      </c>
    </row>
    <row r="89" spans="1:6" ht="13.5" thickBot="1">
      <c r="A89" t="s">
        <v>86</v>
      </c>
      <c r="C89" s="56">
        <v>43191</v>
      </c>
      <c r="D89" s="8" t="s">
        <v>87</v>
      </c>
      <c r="E89" s="56">
        <v>43220</v>
      </c>
      <c r="F89" t="s">
        <v>88</v>
      </c>
    </row>
    <row r="90" spans="1:7" ht="13.5" thickBot="1">
      <c r="A90" t="s">
        <v>89</v>
      </c>
      <c r="F90" s="57">
        <f>E87</f>
        <v>44793.547368382366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2017-08-21T12:44:58Z</cp:lastPrinted>
  <dcterms:created xsi:type="dcterms:W3CDTF">2008-08-18T07:30:19Z</dcterms:created>
  <dcterms:modified xsi:type="dcterms:W3CDTF">2018-06-27T06:47:42Z</dcterms:modified>
  <cp:category/>
  <cp:version/>
  <cp:contentType/>
  <cp:contentStatus/>
</cp:coreProperties>
</file>